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2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E22" i="3" l="1"/>
  <c r="F22" i="3"/>
  <c r="G22" i="3"/>
  <c r="D22" i="3"/>
  <c r="C49" i="1"/>
  <c r="D49" i="1"/>
  <c r="E49" i="1"/>
  <c r="E51" i="1"/>
  <c r="D64" i="1" l="1"/>
  <c r="E64" i="1"/>
  <c r="C64" i="1"/>
  <c r="F28" i="1" l="1"/>
  <c r="D19" i="1"/>
  <c r="F14" i="1"/>
  <c r="G68" i="1" l="1"/>
  <c r="F68" i="1"/>
  <c r="G67" i="1"/>
  <c r="F67" i="1"/>
  <c r="D7" i="3" l="1"/>
  <c r="E30" i="3"/>
  <c r="F30" i="3"/>
  <c r="G30" i="3"/>
  <c r="D30" i="3"/>
  <c r="H32" i="3"/>
  <c r="I32" i="3"/>
  <c r="F26" i="3"/>
  <c r="F18" i="3"/>
  <c r="D22" i="1"/>
  <c r="E22" i="1"/>
  <c r="C22" i="1"/>
  <c r="D51" i="1"/>
  <c r="F51" i="1"/>
  <c r="C51" i="1"/>
  <c r="C24" i="1"/>
  <c r="G14" i="1"/>
  <c r="D10" i="1"/>
  <c r="E10" i="1"/>
  <c r="C10" i="1"/>
  <c r="G10" i="1" l="1"/>
  <c r="F10" i="1"/>
  <c r="E7" i="3" l="1"/>
  <c r="F7" i="3"/>
  <c r="G7" i="3"/>
  <c r="H14" i="3"/>
  <c r="I14" i="3"/>
  <c r="E15" i="3"/>
  <c r="F15" i="3"/>
  <c r="G15" i="3"/>
  <c r="D15" i="3"/>
  <c r="H11" i="3"/>
  <c r="F39" i="1"/>
  <c r="G39" i="1"/>
  <c r="D37" i="1"/>
  <c r="E37" i="1"/>
  <c r="C37" i="1"/>
  <c r="H9" i="3" l="1"/>
  <c r="I9" i="3"/>
  <c r="H10" i="3"/>
  <c r="I10" i="3"/>
  <c r="H12" i="3"/>
  <c r="I12" i="3"/>
  <c r="H16" i="3"/>
  <c r="I16" i="3"/>
  <c r="H17" i="3"/>
  <c r="H19" i="3"/>
  <c r="I19" i="3"/>
  <c r="H20" i="3"/>
  <c r="I20" i="3"/>
  <c r="H21" i="3"/>
  <c r="H23" i="3"/>
  <c r="I23" i="3"/>
  <c r="H25" i="3"/>
  <c r="I25" i="3"/>
  <c r="H27" i="3"/>
  <c r="I27" i="3"/>
  <c r="H29" i="3"/>
  <c r="I29" i="3"/>
  <c r="H31" i="3"/>
  <c r="I31" i="3"/>
  <c r="H34" i="3"/>
  <c r="I34" i="3"/>
  <c r="E26" i="3" l="1"/>
  <c r="H7" i="3" l="1"/>
  <c r="G52" i="1"/>
  <c r="G53" i="1"/>
  <c r="G51" i="1" l="1"/>
  <c r="D31" i="1"/>
  <c r="E31" i="1"/>
  <c r="D16" i="1"/>
  <c r="E16" i="1"/>
  <c r="F31" i="1" l="1"/>
  <c r="G28" i="1"/>
  <c r="C47" i="1" l="1"/>
  <c r="D47" i="1"/>
  <c r="E47" i="1"/>
  <c r="I8" i="3" l="1"/>
  <c r="F33" i="3"/>
  <c r="F28" i="3"/>
  <c r="F13" i="3"/>
  <c r="F35" i="3" l="1"/>
  <c r="D67" i="1"/>
  <c r="E67" i="1"/>
  <c r="C67" i="1"/>
  <c r="D58" i="1" l="1"/>
  <c r="D57" i="1" s="1"/>
  <c r="D61" i="1"/>
  <c r="D60" i="1" s="1"/>
  <c r="D63" i="1"/>
  <c r="D56" i="1" l="1"/>
  <c r="D55" i="1" s="1"/>
  <c r="D45" i="1"/>
  <c r="D41" i="1"/>
  <c r="D42" i="1"/>
  <c r="D35" i="1"/>
  <c r="D33" i="1"/>
  <c r="C31" i="1"/>
  <c r="D30" i="1" l="1"/>
  <c r="D29" i="1" s="1"/>
  <c r="D44" i="1"/>
  <c r="D40" i="1" s="1"/>
  <c r="D27" i="1"/>
  <c r="D26" i="1" s="1"/>
  <c r="D24" i="1"/>
  <c r="D21" i="1" s="1"/>
  <c r="D15" i="1"/>
  <c r="E15" i="1"/>
  <c r="F11" i="1"/>
  <c r="F12" i="1"/>
  <c r="F13" i="1"/>
  <c r="F20" i="1"/>
  <c r="F23" i="1"/>
  <c r="F25" i="1"/>
  <c r="F32" i="1"/>
  <c r="F34" i="1"/>
  <c r="F38" i="1"/>
  <c r="F43" i="1"/>
  <c r="F46" i="1"/>
  <c r="F59" i="1"/>
  <c r="F62" i="1"/>
  <c r="F64" i="1"/>
  <c r="F65" i="1"/>
  <c r="F66" i="1"/>
  <c r="D9" i="1"/>
  <c r="D18" i="1" l="1"/>
  <c r="D8" i="1" s="1"/>
  <c r="D69" i="1" l="1"/>
  <c r="G11" i="1" l="1"/>
  <c r="G12" i="1"/>
  <c r="G13" i="1"/>
  <c r="G17" i="1"/>
  <c r="G20" i="1"/>
  <c r="G23" i="1"/>
  <c r="G25" i="1"/>
  <c r="G32" i="1"/>
  <c r="G34" i="1"/>
  <c r="G38" i="1"/>
  <c r="G43" i="1"/>
  <c r="G46" i="1"/>
  <c r="G59" i="1"/>
  <c r="G62" i="1"/>
  <c r="G64" i="1"/>
  <c r="G65" i="1"/>
  <c r="G66" i="1"/>
  <c r="H30" i="3" l="1"/>
  <c r="I30" i="3"/>
  <c r="H8" i="3"/>
  <c r="I7" i="3"/>
  <c r="C16" i="1" l="1"/>
  <c r="G16" i="1" s="1"/>
  <c r="F22" i="1"/>
  <c r="C19" i="1"/>
  <c r="E19" i="1"/>
  <c r="F19" i="1" s="1"/>
  <c r="G22" i="1" l="1"/>
  <c r="G19" i="1"/>
  <c r="C15" i="1"/>
  <c r="G15" i="1" s="1"/>
  <c r="D18" i="3"/>
  <c r="G18" i="3"/>
  <c r="E18" i="3"/>
  <c r="E63" i="1"/>
  <c r="C63" i="1"/>
  <c r="E42" i="1"/>
  <c r="C42" i="1"/>
  <c r="E41" i="1"/>
  <c r="C41" i="1"/>
  <c r="E35" i="1"/>
  <c r="C35" i="1"/>
  <c r="E27" i="1"/>
  <c r="F27" i="1" s="1"/>
  <c r="C27" i="1"/>
  <c r="C26" i="1" s="1"/>
  <c r="H18" i="3" l="1"/>
  <c r="I18" i="3"/>
  <c r="G27" i="1"/>
  <c r="F41" i="1"/>
  <c r="G41" i="1"/>
  <c r="F63" i="1"/>
  <c r="G63" i="1"/>
  <c r="F42" i="1"/>
  <c r="G42" i="1"/>
  <c r="E26" i="1"/>
  <c r="E45" i="1"/>
  <c r="C45" i="1"/>
  <c r="G26" i="1" l="1"/>
  <c r="F26" i="1"/>
  <c r="F37" i="1"/>
  <c r="G37" i="1"/>
  <c r="F45" i="1"/>
  <c r="G45" i="1"/>
  <c r="E33" i="1" l="1"/>
  <c r="C33" i="1"/>
  <c r="F33" i="1" l="1"/>
  <c r="G33" i="1"/>
  <c r="G31" i="1"/>
  <c r="E30" i="1"/>
  <c r="C30" i="1"/>
  <c r="C29" i="1" s="1"/>
  <c r="E61" i="1"/>
  <c r="C61" i="1"/>
  <c r="C60" i="1" s="1"/>
  <c r="E58" i="1"/>
  <c r="E57" i="1" s="1"/>
  <c r="C58" i="1"/>
  <c r="C57" i="1" s="1"/>
  <c r="C56" i="1" l="1"/>
  <c r="C55" i="1" s="1"/>
  <c r="F30" i="1"/>
  <c r="G30" i="1"/>
  <c r="F58" i="1"/>
  <c r="G58" i="1"/>
  <c r="F61" i="1"/>
  <c r="G61" i="1"/>
  <c r="E60" i="1"/>
  <c r="E56" i="1"/>
  <c r="E29" i="1"/>
  <c r="E13" i="3"/>
  <c r="G13" i="3"/>
  <c r="I13" i="3" s="1"/>
  <c r="D13" i="3"/>
  <c r="G56" i="1" l="1"/>
  <c r="E55" i="1"/>
  <c r="F56" i="1"/>
  <c r="G60" i="1"/>
  <c r="F60" i="1"/>
  <c r="H13" i="3"/>
  <c r="F29" i="1"/>
  <c r="G29" i="1"/>
  <c r="F57" i="1"/>
  <c r="G57" i="1"/>
  <c r="E44" i="1"/>
  <c r="F44" i="1" s="1"/>
  <c r="C44" i="1"/>
  <c r="C40" i="1" s="1"/>
  <c r="E24" i="1"/>
  <c r="F24" i="1" l="1"/>
  <c r="G24" i="1"/>
  <c r="G44" i="1"/>
  <c r="E40" i="1"/>
  <c r="G40" i="1" l="1"/>
  <c r="F40" i="1"/>
  <c r="F55" i="1"/>
  <c r="G55" i="1"/>
  <c r="E33" i="3"/>
  <c r="G33" i="3"/>
  <c r="D33" i="3"/>
  <c r="E28" i="3"/>
  <c r="G28" i="3"/>
  <c r="D28" i="3"/>
  <c r="G26" i="3"/>
  <c r="D26" i="3"/>
  <c r="E9" i="1"/>
  <c r="C9" i="1"/>
  <c r="E21" i="1"/>
  <c r="F21" i="1" s="1"/>
  <c r="C21" i="1"/>
  <c r="D35" i="3" l="1"/>
  <c r="H22" i="3"/>
  <c r="I22" i="3"/>
  <c r="H28" i="3"/>
  <c r="I28" i="3"/>
  <c r="H15" i="3"/>
  <c r="I15" i="3"/>
  <c r="E35" i="3"/>
  <c r="C10" i="5" s="1"/>
  <c r="H26" i="3"/>
  <c r="I26" i="3"/>
  <c r="I33" i="3"/>
  <c r="H33" i="3"/>
  <c r="G35" i="3"/>
  <c r="I35" i="3" s="1"/>
  <c r="F9" i="1"/>
  <c r="G21" i="1"/>
  <c r="G9" i="1"/>
  <c r="C18" i="1"/>
  <c r="C8" i="1" s="1"/>
  <c r="E18" i="1"/>
  <c r="F18" i="1" s="1"/>
  <c r="E8" i="1" l="1"/>
  <c r="H35" i="3"/>
  <c r="D10" i="5"/>
  <c r="G18" i="1"/>
  <c r="C69" i="1"/>
  <c r="F8" i="1" l="1"/>
  <c r="G8" i="1"/>
  <c r="E69" i="1"/>
  <c r="D9" i="5" s="1"/>
  <c r="D8" i="5" s="1"/>
  <c r="D11" i="5" s="1"/>
  <c r="C9" i="5"/>
  <c r="C8" i="5" s="1"/>
  <c r="C11" i="5" s="1"/>
  <c r="G69" i="1" l="1"/>
  <c r="F69" i="1"/>
</calcChain>
</file>

<file path=xl/sharedStrings.xml><?xml version="1.0" encoding="utf-8"?>
<sst xmlns="http://schemas.openxmlformats.org/spreadsheetml/2006/main" count="245" uniqueCount="209">
  <si>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</si>
  <si>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</si>
  <si>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</si>
  <si>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</si>
  <si>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</si>
  <si>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</si>
  <si>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</si>
  <si>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</si>
  <si>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</si>
  <si>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</si>
  <si>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</si>
  <si>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</si>
  <si>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</si>
  <si>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</si>
  <si>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</si>
  <si>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</si>
  <si>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</si>
  <si>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</si>
  <si>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</si>
  <si>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</si>
  <si>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</si>
  <si>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</si>
  <si>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</si>
  <si>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</si>
  <si>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</si>
  <si>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</si>
  <si>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</si>
  <si>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</si>
  <si>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</si>
  <si>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</si>
  <si>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</si>
  <si>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</si>
  <si>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</si>
  <si>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</si>
  <si>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</si>
  <si>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</si>
  <si>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</si>
  <si>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</si>
  <si>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</si>
  <si>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</si>
  <si>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</si>
  <si>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</si>
  <si>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</si>
  <si>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</si>
  <si>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</si>
  <si>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</si>
  <si>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</si>
  <si>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</si>
  <si>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</si>
  <si>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</si>
  <si>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</si>
  <si>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</si>
  <si>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</si>
  <si>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</si>
  <si>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</si>
  <si>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</si>
  <si>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</si>
  <si>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</si>
  <si>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</si>
  <si>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</si>
  <si>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</si>
  <si>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</si>
  <si>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</si>
  <si>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</si>
  <si>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</si>
  <si>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</si>
  <si>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</si>
  <si>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</si>
  <si>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</si>
  <si>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</si>
  <si>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</si>
  <si>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</si>
  <si>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</si>
  <si>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</si>
  <si>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</si>
  <si>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</si>
  <si>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</si>
  <si>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</si>
  <si>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</si>
  <si>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</si>
  <si>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</si>
  <si>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</si>
  <si>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</si>
  <si>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</si>
  <si>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</si>
  <si>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</si>
  <si>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</si>
  <si>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</si>
  <si>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</si>
  <si>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</si>
  <si>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</si>
  <si>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</si>
  <si>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</si>
  <si>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</si>
  <si>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</si>
  <si>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</si>
  <si>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</si>
  <si>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</si>
  <si>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</si>
  <si>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</si>
  <si>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</si>
  <si>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</si>
  <si>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</si>
  <si>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</si>
  <si>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</si>
  <si>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</si>
  <si>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</si>
  <si>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</si>
  <si>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</si>
  <si>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</si>
  <si>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</si>
  <si>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</si>
  <si>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</si>
  <si>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</si>
  <si>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</si>
  <si>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</si>
  <si>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</si>
  <si>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</si>
  <si>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</si>
  <si>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</si>
  <si>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</si>
  <si>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</si>
  <si>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</si>
  <si>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</si>
  <si>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</si>
  <si>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</si>
  <si>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</si>
  <si>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</si>
  <si>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</si>
  <si>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</si>
  <si>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</si>
  <si>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</si>
  <si>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</si>
  <si>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</si>
  <si>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</si>
  <si>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</si>
  <si>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</si>
  <si>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</si>
  <si>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</si>
  <si>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</si>
  <si>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</si>
  <si>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</si>
  <si>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</si>
  <si>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</si>
  <si>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</si>
  <si>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</si>
  <si>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</si>
  <si>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</si>
  <si>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</si>
  <si>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</si>
  <si>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</si>
  <si>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</si>
  <si>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</si>
  <si>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</si>
  <si>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</si>
  <si>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</si>
  <si>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</si>
  <si>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</si>
  <si>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</si>
  <si>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</si>
  <si>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</si>
  <si>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</si>
  <si>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</si>
  <si>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</si>
  <si>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</si>
  <si>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</si>
  <si>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</si>
  <si>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</si>
  <si>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</si>
  <si>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</si>
  <si>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квартал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</si>
  <si>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</si>
  <si>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</si>
  <si>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</si>
  <si>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</si>
  <si>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</si>
  <si>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</si>
  <si>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</si>
  <si>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</si>
  <si>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</si>
  <si>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</si>
  <si>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</si>
  <si>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</si>
  <si>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</si>
  <si>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</si>
  <si>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</si>
  <si>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</si>
  <si>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</si>
  <si>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</si>
  <si>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</si>
  <si>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</si>
  <si>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</si>
  <si>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</si>
  <si>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</si>
  <si>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</si>
  <si>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</si>
  <si>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по кодам классификации доходов бюджетов за    9 месяцев  2022 года</t>
  </si>
  <si>
    <t>План 9 мес.</t>
  </si>
  <si>
    <t>066 1 16 10031 10 0000 140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</si>
  <si>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</si>
  <si>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0 1 14 00000 00 0000 000</t>
  </si>
  <si>
    <t>ДОХОДЫ ОТ ПРОДАЖИ МАТЕРИАЛЬНЫХ И НЕМАТЕРИАЛЬНЫХ АКТИВОВ</t>
  </si>
  <si>
    <t>066 1 14 06325 10 0000 430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</si>
  <si>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</si>
  <si>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разделам и подразделам классификации расходов бюджетов за 9 месяцев 2022 года</t>
  </si>
  <si>
    <t>План 9  мес.</t>
  </si>
  <si>
    <t>Коммунальное хозяйство</t>
  </si>
  <si>
    <t>% исполнения 9 мес.</t>
  </si>
  <si>
    <t>муниципального образования поселок Боровский за 9 месяцев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</si>
</sst>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2227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justify" vertical="center" wrapText="1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4" borderId="1" xfId="1" applyNumberFormat="1" applyFont="1" applyFill="1" applyBorder="1" applyAlignment="1">
      <alignment vertical="top" wrapText="1"/>
    </xf>
    <xf numFmtId="3" fontId="3" fillId="4" borderId="1" xfId="1" applyNumberFormat="1" applyFont="1" applyFill="1" applyBorder="1" applyAlignment="1" applyProtection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vertical="top" wrapText="1"/>
    </xf>
    <xf numFmtId="0" fontId="5" fillId="0" borderId="1" xfId="0" applyFont="1" applyBorder="1"/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64" zoomScale="59" zoomScaleNormal="59" workbookViewId="0">
      <selection activeCell="F56" sqref="F56"/>
    </sheetView>
  </sheetViews>
  <sheetFormatPr defaultRowHeight="15" x14ac:dyDescent="0.25"/>
  <cols>
    <col min="1" max="1" width="32" customWidth="1"/>
    <col min="2" max="2" width="33.140625" customWidth="1"/>
    <col min="3" max="3" width="10.5703125" customWidth="1"/>
    <col min="4" max="4" width="10.28515625" customWidth="1"/>
    <col min="5" max="5" width="15.42578125" customWidth="1"/>
    <col min="6" max="6" width="11.140625" customWidth="1"/>
    <col min="7" max="7" width="8.85546875" customWidth="1"/>
  </cols>
  <sheetData>
    <row r="1" spans="1:7" x14ac:dyDescent="0.25">
      <c r="E1" t="s">
        <v>21</v>
      </c>
    </row>
    <row r="2" spans="1:7" hidden="1" x14ac:dyDescent="0.25">
      <c r="C2" t="s">
        <v>22</v>
      </c>
    </row>
    <row r="3" spans="1:7" hidden="1" x14ac:dyDescent="0.25">
      <c r="C3" t="s">
        <v>23</v>
      </c>
    </row>
    <row r="4" spans="1:7" ht="16.5" x14ac:dyDescent="0.25">
      <c r="A4" s="74" t="s">
        <v>24</v>
      </c>
      <c r="B4" s="74"/>
      <c r="C4" s="74"/>
      <c r="D4" s="74"/>
      <c r="E4" s="74"/>
      <c r="F4" s="55"/>
    </row>
    <row r="5" spans="1:7" ht="16.5" x14ac:dyDescent="0.25">
      <c r="A5" s="49"/>
      <c r="B5" s="50" t="s">
        <v>196</v>
      </c>
      <c r="C5" s="50"/>
      <c r="D5" s="55"/>
      <c r="E5" s="51"/>
      <c r="F5" s="51"/>
    </row>
    <row r="6" spans="1:7" ht="26.25" customHeight="1" x14ac:dyDescent="0.25">
      <c r="A6" s="1"/>
      <c r="B6" s="1"/>
      <c r="C6" s="1"/>
      <c r="D6" s="1"/>
      <c r="E6" s="2" t="s">
        <v>0</v>
      </c>
      <c r="F6" s="2"/>
    </row>
    <row r="7" spans="1:7" ht="94.5" customHeight="1" x14ac:dyDescent="0.25">
      <c r="A7" s="63" t="s">
        <v>1</v>
      </c>
      <c r="B7" s="63" t="s">
        <v>2</v>
      </c>
      <c r="C7" s="63" t="s">
        <v>20</v>
      </c>
      <c r="D7" s="63" t="s">
        <v>197</v>
      </c>
      <c r="E7" s="16" t="s">
        <v>3</v>
      </c>
      <c r="F7" s="16" t="s">
        <v>170</v>
      </c>
      <c r="G7" s="16" t="s">
        <v>171</v>
      </c>
    </row>
    <row r="8" spans="1:7" ht="55.5" customHeight="1" x14ac:dyDescent="0.25">
      <c r="A8" s="30" t="s">
        <v>112</v>
      </c>
      <c r="B8" s="30" t="s">
        <v>4</v>
      </c>
      <c r="C8" s="31">
        <f>C9+C15+C18+C26+C29+C40+C51</f>
        <v>36375.199999999997</v>
      </c>
      <c r="D8" s="31">
        <f>D9+D15+D18+D26+D29+D40+D51</f>
        <v>21236.6</v>
      </c>
      <c r="E8" s="31">
        <f>E9+E15+E18+E26+E29+E40+E51+E49</f>
        <v>25685.100000000002</v>
      </c>
      <c r="F8" s="31">
        <f t="shared" ref="F8" si="0">E8/D8*100</f>
        <v>120.94732678489027</v>
      </c>
      <c r="G8" s="54">
        <f t="shared" ref="G8" si="1">E8/C8*100</f>
        <v>70.611570520574475</v>
      </c>
    </row>
    <row r="9" spans="1:7" s="36" customFormat="1" ht="32.25" customHeight="1" x14ac:dyDescent="0.25">
      <c r="A9" s="30" t="s">
        <v>113</v>
      </c>
      <c r="B9" s="30" t="s">
        <v>5</v>
      </c>
      <c r="C9" s="31">
        <f>C10</f>
        <v>10762.3</v>
      </c>
      <c r="D9" s="31">
        <f>D10</f>
        <v>8325.6</v>
      </c>
      <c r="E9" s="31">
        <f>E10</f>
        <v>8857.6</v>
      </c>
      <c r="F9" s="31">
        <f t="shared" ref="F9:F63" si="2">E9/D9*100</f>
        <v>106.38992985490536</v>
      </c>
      <c r="G9" s="54">
        <f t="shared" ref="G9:G63" si="3">E9/C9*100</f>
        <v>82.30211014374251</v>
      </c>
    </row>
    <row r="10" spans="1:7" ht="32.25" customHeight="1" x14ac:dyDescent="0.25">
      <c r="A10" s="32" t="s">
        <v>6</v>
      </c>
      <c r="B10" s="32" t="s">
        <v>7</v>
      </c>
      <c r="C10" s="33">
        <f>C11+C12+C13+C14</f>
        <v>10762.3</v>
      </c>
      <c r="D10" s="33">
        <f t="shared" ref="D10:E10" si="4">D11+D12+D13+D14</f>
        <v>8325.6</v>
      </c>
      <c r="E10" s="33">
        <f t="shared" si="4"/>
        <v>8857.6</v>
      </c>
      <c r="F10" s="31">
        <f t="shared" ref="F10" si="5">E10/D10*100</f>
        <v>106.38992985490536</v>
      </c>
      <c r="G10" s="53">
        <f t="shared" ref="G10" si="6">E10/C10*100</f>
        <v>82.30211014374251</v>
      </c>
    </row>
    <row r="11" spans="1:7" ht="144.75" customHeight="1" x14ac:dyDescent="0.25">
      <c r="A11" s="32" t="s">
        <v>8</v>
      </c>
      <c r="B11" s="43" t="s">
        <v>98</v>
      </c>
      <c r="C11" s="33">
        <v>6161.6</v>
      </c>
      <c r="D11" s="33">
        <v>4571.6000000000004</v>
      </c>
      <c r="E11" s="33">
        <v>4590.8</v>
      </c>
      <c r="F11" s="31">
        <f t="shared" si="2"/>
        <v>100.4199842505906</v>
      </c>
      <c r="G11" s="53">
        <f t="shared" si="3"/>
        <v>74.506621656712539</v>
      </c>
    </row>
    <row r="12" spans="1:7" ht="247.5" customHeight="1" x14ac:dyDescent="0.25">
      <c r="A12" s="32" t="s">
        <v>114</v>
      </c>
      <c r="B12" s="34" t="s">
        <v>99</v>
      </c>
      <c r="C12" s="33">
        <v>6.9</v>
      </c>
      <c r="D12" s="33">
        <v>5</v>
      </c>
      <c r="E12" s="33">
        <v>7.8</v>
      </c>
      <c r="F12" s="31">
        <f t="shared" si="2"/>
        <v>156</v>
      </c>
      <c r="G12" s="53">
        <f t="shared" si="3"/>
        <v>113.04347826086956</v>
      </c>
    </row>
    <row r="13" spans="1:7" ht="101.25" customHeight="1" x14ac:dyDescent="0.25">
      <c r="A13" s="32" t="s">
        <v>115</v>
      </c>
      <c r="B13" s="32" t="s">
        <v>25</v>
      </c>
      <c r="C13" s="33">
        <v>106.2</v>
      </c>
      <c r="D13" s="33">
        <v>102</v>
      </c>
      <c r="E13" s="33">
        <v>107</v>
      </c>
      <c r="F13" s="31">
        <f t="shared" si="2"/>
        <v>104.90196078431373</v>
      </c>
      <c r="G13" s="53">
        <f t="shared" si="3"/>
        <v>100.75329566854991</v>
      </c>
    </row>
    <row r="14" spans="1:7" ht="192.75" customHeight="1" x14ac:dyDescent="0.25">
      <c r="A14" s="32" t="s">
        <v>195</v>
      </c>
      <c r="B14" s="70" t="s">
        <v>194</v>
      </c>
      <c r="C14" s="33">
        <v>4487.6000000000004</v>
      </c>
      <c r="D14" s="33">
        <v>3647</v>
      </c>
      <c r="E14" s="33">
        <v>4152</v>
      </c>
      <c r="F14" s="31">
        <f t="shared" si="2"/>
        <v>113.84699753221825</v>
      </c>
      <c r="G14" s="53">
        <f t="shared" ref="G14" si="7">E14/C14*100</f>
        <v>92.521615117211866</v>
      </c>
    </row>
    <row r="15" spans="1:7" s="36" customFormat="1" ht="34.5" customHeight="1" x14ac:dyDescent="0.25">
      <c r="A15" s="30" t="s">
        <v>164</v>
      </c>
      <c r="B15" s="30" t="s">
        <v>162</v>
      </c>
      <c r="C15" s="31">
        <f>C16</f>
        <v>1.4</v>
      </c>
      <c r="D15" s="31">
        <f t="shared" ref="D15:E16" si="8">D16</f>
        <v>0.7</v>
      </c>
      <c r="E15" s="31">
        <f t="shared" si="8"/>
        <v>0</v>
      </c>
      <c r="F15" s="31"/>
      <c r="G15" s="54">
        <f t="shared" si="3"/>
        <v>0</v>
      </c>
    </row>
    <row r="16" spans="1:7" ht="39" customHeight="1" x14ac:dyDescent="0.25">
      <c r="A16" s="32" t="s">
        <v>165</v>
      </c>
      <c r="B16" s="32" t="s">
        <v>163</v>
      </c>
      <c r="C16" s="71">
        <f>C17</f>
        <v>1.4</v>
      </c>
      <c r="D16" s="71">
        <f t="shared" si="8"/>
        <v>0.7</v>
      </c>
      <c r="E16" s="71">
        <f t="shared" si="8"/>
        <v>0</v>
      </c>
      <c r="F16" s="72"/>
      <c r="G16" s="53">
        <f t="shared" si="3"/>
        <v>0</v>
      </c>
    </row>
    <row r="17" spans="1:7" ht="37.5" customHeight="1" x14ac:dyDescent="0.25">
      <c r="A17" s="32" t="s">
        <v>166</v>
      </c>
      <c r="B17" s="32" t="s">
        <v>163</v>
      </c>
      <c r="C17" s="71">
        <v>1.4</v>
      </c>
      <c r="D17" s="71">
        <v>0.7</v>
      </c>
      <c r="E17" s="71">
        <v>0</v>
      </c>
      <c r="F17" s="72"/>
      <c r="G17" s="53">
        <f t="shared" si="3"/>
        <v>0</v>
      </c>
    </row>
    <row r="18" spans="1:7" s="36" customFormat="1" ht="15.75" x14ac:dyDescent="0.25">
      <c r="A18" s="30" t="s">
        <v>9</v>
      </c>
      <c r="B18" s="30" t="s">
        <v>10</v>
      </c>
      <c r="C18" s="31">
        <f>C19+C21</f>
        <v>21300.5</v>
      </c>
      <c r="D18" s="31">
        <f>D19+D21</f>
        <v>9674.7000000000007</v>
      </c>
      <c r="E18" s="31">
        <f>E19+E21</f>
        <v>12600.4</v>
      </c>
      <c r="F18" s="31">
        <f t="shared" si="2"/>
        <v>130.24073097873833</v>
      </c>
      <c r="G18" s="54">
        <f t="shared" si="3"/>
        <v>59.155418886880582</v>
      </c>
    </row>
    <row r="19" spans="1:7" ht="31.5" x14ac:dyDescent="0.25">
      <c r="A19" s="32" t="s">
        <v>116</v>
      </c>
      <c r="B19" s="32" t="s">
        <v>11</v>
      </c>
      <c r="C19" s="33">
        <f>C20</f>
        <v>3423.4</v>
      </c>
      <c r="D19" s="33">
        <f>D20</f>
        <v>904.7</v>
      </c>
      <c r="E19" s="33">
        <f>E20</f>
        <v>1112</v>
      </c>
      <c r="F19" s="33">
        <f t="shared" si="2"/>
        <v>122.913673040787</v>
      </c>
      <c r="G19" s="53">
        <f t="shared" si="3"/>
        <v>32.482327510661911</v>
      </c>
    </row>
    <row r="20" spans="1:7" ht="98.25" customHeight="1" x14ac:dyDescent="0.25">
      <c r="A20" s="32" t="s">
        <v>117</v>
      </c>
      <c r="B20" s="32" t="s">
        <v>100</v>
      </c>
      <c r="C20" s="33">
        <v>3423.4</v>
      </c>
      <c r="D20" s="33">
        <v>904.7</v>
      </c>
      <c r="E20" s="33">
        <v>1112</v>
      </c>
      <c r="F20" s="33">
        <f t="shared" si="2"/>
        <v>122.913673040787</v>
      </c>
      <c r="G20" s="53">
        <f t="shared" si="3"/>
        <v>32.482327510661911</v>
      </c>
    </row>
    <row r="21" spans="1:7" ht="15.75" x14ac:dyDescent="0.25">
      <c r="A21" s="32" t="s">
        <v>118</v>
      </c>
      <c r="B21" s="32" t="s">
        <v>12</v>
      </c>
      <c r="C21" s="33">
        <f>C22+C24</f>
        <v>17877.099999999999</v>
      </c>
      <c r="D21" s="33">
        <f>D22+D24</f>
        <v>8770</v>
      </c>
      <c r="E21" s="33">
        <f>E22+E24</f>
        <v>11488.4</v>
      </c>
      <c r="F21" s="33">
        <f t="shared" si="2"/>
        <v>130.99657924743445</v>
      </c>
      <c r="G21" s="53">
        <f t="shared" si="3"/>
        <v>64.263219425969538</v>
      </c>
    </row>
    <row r="22" spans="1:7" ht="43.5" customHeight="1" x14ac:dyDescent="0.25">
      <c r="A22" s="32" t="s">
        <v>102</v>
      </c>
      <c r="B22" s="32" t="s">
        <v>101</v>
      </c>
      <c r="C22" s="33">
        <f>C23</f>
        <v>11373.6</v>
      </c>
      <c r="D22" s="33">
        <f t="shared" ref="D22:E22" si="9">D23</f>
        <v>7308.4</v>
      </c>
      <c r="E22" s="33">
        <f t="shared" si="9"/>
        <v>9507.7999999999993</v>
      </c>
      <c r="F22" s="33">
        <f t="shared" si="2"/>
        <v>130.09413825187454</v>
      </c>
      <c r="G22" s="53">
        <f t="shared" si="3"/>
        <v>83.595343602729116</v>
      </c>
    </row>
    <row r="23" spans="1:7" ht="72" customHeight="1" x14ac:dyDescent="0.25">
      <c r="A23" s="32" t="s">
        <v>103</v>
      </c>
      <c r="B23" s="32" t="s">
        <v>104</v>
      </c>
      <c r="C23" s="33">
        <v>11373.6</v>
      </c>
      <c r="D23" s="33">
        <v>7308.4</v>
      </c>
      <c r="E23" s="33">
        <v>9507.7999999999993</v>
      </c>
      <c r="F23" s="33">
        <f t="shared" si="2"/>
        <v>130.09413825187454</v>
      </c>
      <c r="G23" s="53">
        <f t="shared" si="3"/>
        <v>83.595343602729116</v>
      </c>
    </row>
    <row r="24" spans="1:7" ht="36.75" customHeight="1" x14ac:dyDescent="0.25">
      <c r="A24" s="32" t="s">
        <v>105</v>
      </c>
      <c r="B24" s="32" t="s">
        <v>106</v>
      </c>
      <c r="C24" s="33">
        <f>C25</f>
        <v>6503.5</v>
      </c>
      <c r="D24" s="33">
        <f>D25</f>
        <v>1461.6</v>
      </c>
      <c r="E24" s="33">
        <f>E25</f>
        <v>1980.6</v>
      </c>
      <c r="F24" s="33">
        <f t="shared" si="2"/>
        <v>135.50903119868639</v>
      </c>
      <c r="G24" s="53">
        <f t="shared" si="3"/>
        <v>30.454370723456599</v>
      </c>
    </row>
    <row r="25" spans="1:7" ht="96.75" customHeight="1" x14ac:dyDescent="0.25">
      <c r="A25" s="32" t="s">
        <v>107</v>
      </c>
      <c r="B25" s="32" t="s">
        <v>108</v>
      </c>
      <c r="C25" s="33">
        <v>6503.5</v>
      </c>
      <c r="D25" s="33">
        <v>1461.6</v>
      </c>
      <c r="E25" s="33">
        <v>1980.6</v>
      </c>
      <c r="F25" s="33">
        <f t="shared" si="2"/>
        <v>135.50903119868639</v>
      </c>
      <c r="G25" s="53">
        <f t="shared" si="3"/>
        <v>30.454370723456599</v>
      </c>
    </row>
    <row r="26" spans="1:7" ht="41.25" customHeight="1" x14ac:dyDescent="0.25">
      <c r="A26" s="64" t="s">
        <v>133</v>
      </c>
      <c r="B26" s="64" t="s">
        <v>132</v>
      </c>
      <c r="C26" s="31">
        <f t="shared" ref="C26:E27" si="10">C27</f>
        <v>6.4</v>
      </c>
      <c r="D26" s="31">
        <f t="shared" si="10"/>
        <v>4.8</v>
      </c>
      <c r="E26" s="31">
        <f t="shared" si="10"/>
        <v>4.8</v>
      </c>
      <c r="F26" s="33">
        <f t="shared" si="2"/>
        <v>100</v>
      </c>
      <c r="G26" s="54">
        <f t="shared" ref="G26:G28" si="11">E26/C26*100</f>
        <v>74.999999999999986</v>
      </c>
    </row>
    <row r="27" spans="1:7" ht="96" customHeight="1" x14ac:dyDescent="0.25">
      <c r="A27" s="56" t="s">
        <v>136</v>
      </c>
      <c r="B27" s="56" t="s">
        <v>134</v>
      </c>
      <c r="C27" s="33">
        <f t="shared" si="10"/>
        <v>6.4</v>
      </c>
      <c r="D27" s="33">
        <f t="shared" si="10"/>
        <v>4.8</v>
      </c>
      <c r="E27" s="33">
        <f t="shared" si="10"/>
        <v>4.8</v>
      </c>
      <c r="F27" s="33">
        <f t="shared" si="2"/>
        <v>100</v>
      </c>
      <c r="G27" s="53">
        <f t="shared" si="11"/>
        <v>74.999999999999986</v>
      </c>
    </row>
    <row r="28" spans="1:7" ht="200.25" customHeight="1" x14ac:dyDescent="0.25">
      <c r="A28" s="56" t="s">
        <v>137</v>
      </c>
      <c r="B28" s="65" t="s">
        <v>135</v>
      </c>
      <c r="C28" s="33">
        <v>6.4</v>
      </c>
      <c r="D28" s="33">
        <v>4.8</v>
      </c>
      <c r="E28" s="33">
        <v>4.8</v>
      </c>
      <c r="F28" s="33">
        <f t="shared" si="2"/>
        <v>100</v>
      </c>
      <c r="G28" s="53">
        <f t="shared" si="11"/>
        <v>74.999999999999986</v>
      </c>
    </row>
    <row r="29" spans="1:7" s="36" customFormat="1" ht="125.25" customHeight="1" x14ac:dyDescent="0.25">
      <c r="A29" s="30" t="s">
        <v>120</v>
      </c>
      <c r="B29" s="30" t="s">
        <v>13</v>
      </c>
      <c r="C29" s="31">
        <f>C30+C37+C35</f>
        <v>3539.6</v>
      </c>
      <c r="D29" s="31">
        <f>D30+D37+D35</f>
        <v>2686.7999999999997</v>
      </c>
      <c r="E29" s="31">
        <f>E30+E37+E35</f>
        <v>3377.9999999999995</v>
      </c>
      <c r="F29" s="31">
        <f t="shared" si="2"/>
        <v>125.72577043322912</v>
      </c>
      <c r="G29" s="54">
        <f t="shared" si="3"/>
        <v>95.434512374279564</v>
      </c>
    </row>
    <row r="30" spans="1:7" ht="287.25" customHeight="1" x14ac:dyDescent="0.25">
      <c r="A30" s="32" t="s">
        <v>119</v>
      </c>
      <c r="B30" s="34" t="s">
        <v>26</v>
      </c>
      <c r="C30" s="33">
        <f>C31+C33</f>
        <v>3202.6</v>
      </c>
      <c r="D30" s="33">
        <f>D31+D33</f>
        <v>2439.1999999999998</v>
      </c>
      <c r="E30" s="33">
        <f>E31+E33</f>
        <v>3050.8999999999996</v>
      </c>
      <c r="F30" s="33">
        <f t="shared" si="2"/>
        <v>125.07789439160379</v>
      </c>
      <c r="G30" s="53">
        <f t="shared" si="3"/>
        <v>95.26322363079997</v>
      </c>
    </row>
    <row r="31" spans="1:7" ht="144.75" customHeight="1" x14ac:dyDescent="0.25">
      <c r="A31" s="66" t="s">
        <v>121</v>
      </c>
      <c r="B31" s="34" t="s">
        <v>94</v>
      </c>
      <c r="C31" s="33">
        <f>C32</f>
        <v>102</v>
      </c>
      <c r="D31" s="33">
        <f t="shared" ref="D31:E31" si="12">D32</f>
        <v>78.599999999999994</v>
      </c>
      <c r="E31" s="33">
        <f t="shared" si="12"/>
        <v>81.2</v>
      </c>
      <c r="F31" s="33">
        <f t="shared" si="2"/>
        <v>103.30788804071247</v>
      </c>
      <c r="G31" s="53">
        <f t="shared" si="3"/>
        <v>79.607843137254903</v>
      </c>
    </row>
    <row r="32" spans="1:7" ht="151.5" customHeight="1" x14ac:dyDescent="0.25">
      <c r="A32" s="66" t="s">
        <v>122</v>
      </c>
      <c r="B32" s="37" t="s">
        <v>97</v>
      </c>
      <c r="C32" s="33">
        <v>102</v>
      </c>
      <c r="D32" s="33">
        <v>78.599999999999994</v>
      </c>
      <c r="E32" s="33">
        <v>81.2</v>
      </c>
      <c r="F32" s="33">
        <f t="shared" si="2"/>
        <v>103.30788804071247</v>
      </c>
      <c r="G32" s="53">
        <f t="shared" si="3"/>
        <v>79.607843137254903</v>
      </c>
    </row>
    <row r="33" spans="1:7" ht="99" customHeight="1" x14ac:dyDescent="0.25">
      <c r="A33" s="32" t="s">
        <v>123</v>
      </c>
      <c r="B33" s="37" t="s">
        <v>95</v>
      </c>
      <c r="C33" s="33">
        <f>C34</f>
        <v>3100.6</v>
      </c>
      <c r="D33" s="33">
        <f>D34</f>
        <v>2360.6</v>
      </c>
      <c r="E33" s="33">
        <f>E34</f>
        <v>2969.7</v>
      </c>
      <c r="F33" s="33">
        <f t="shared" si="2"/>
        <v>125.80276200965857</v>
      </c>
      <c r="G33" s="53">
        <f t="shared" si="3"/>
        <v>95.778236470360568</v>
      </c>
    </row>
    <row r="34" spans="1:7" ht="90" customHeight="1" x14ac:dyDescent="0.25">
      <c r="A34" s="32" t="s">
        <v>124</v>
      </c>
      <c r="B34" s="32" t="s">
        <v>109</v>
      </c>
      <c r="C34" s="33">
        <v>3100.6</v>
      </c>
      <c r="D34" s="33">
        <v>2360.6</v>
      </c>
      <c r="E34" s="33">
        <v>2969.7</v>
      </c>
      <c r="F34" s="33">
        <f t="shared" si="2"/>
        <v>125.80276200965857</v>
      </c>
      <c r="G34" s="53">
        <f t="shared" si="3"/>
        <v>95.778236470360568</v>
      </c>
    </row>
    <row r="35" spans="1:7" ht="105" customHeight="1" x14ac:dyDescent="0.25">
      <c r="A35" s="56" t="s">
        <v>151</v>
      </c>
      <c r="B35" s="56" t="s">
        <v>149</v>
      </c>
      <c r="C35" s="58">
        <f>C36</f>
        <v>1</v>
      </c>
      <c r="D35" s="58">
        <f>D36</f>
        <v>1</v>
      </c>
      <c r="E35" s="58">
        <f>E36</f>
        <v>2.5</v>
      </c>
      <c r="F35" s="33"/>
      <c r="G35" s="53"/>
    </row>
    <row r="36" spans="1:7" ht="102.75" customHeight="1" x14ac:dyDescent="0.25">
      <c r="A36" s="56" t="s">
        <v>152</v>
      </c>
      <c r="B36" s="56" t="s">
        <v>150</v>
      </c>
      <c r="C36" s="58">
        <v>1</v>
      </c>
      <c r="D36" s="58">
        <v>1</v>
      </c>
      <c r="E36" s="58">
        <v>2.5</v>
      </c>
      <c r="F36" s="33"/>
      <c r="G36" s="53"/>
    </row>
    <row r="37" spans="1:7" ht="207.75" customHeight="1" x14ac:dyDescent="0.25">
      <c r="A37" s="56" t="s">
        <v>139</v>
      </c>
      <c r="B37" s="65" t="s">
        <v>138</v>
      </c>
      <c r="C37" s="33">
        <f>C38+C39</f>
        <v>336</v>
      </c>
      <c r="D37" s="33">
        <f t="shared" ref="D37:E37" si="13">D38+D39</f>
        <v>246.6</v>
      </c>
      <c r="E37" s="33">
        <f t="shared" si="13"/>
        <v>324.59999999999997</v>
      </c>
      <c r="F37" s="33">
        <f t="shared" si="2"/>
        <v>131.6301703163017</v>
      </c>
      <c r="G37" s="53">
        <f t="shared" si="3"/>
        <v>96.607142857142847</v>
      </c>
    </row>
    <row r="38" spans="1:7" ht="188.25" customHeight="1" x14ac:dyDescent="0.25">
      <c r="A38" s="56" t="s">
        <v>141</v>
      </c>
      <c r="B38" s="56" t="s">
        <v>140</v>
      </c>
      <c r="C38" s="33">
        <v>290</v>
      </c>
      <c r="D38" s="33">
        <v>216.6</v>
      </c>
      <c r="E38" s="33">
        <v>283.89999999999998</v>
      </c>
      <c r="F38" s="31">
        <f t="shared" si="2"/>
        <v>131.07109879963065</v>
      </c>
      <c r="G38" s="54">
        <f t="shared" si="3"/>
        <v>97.896551724137922</v>
      </c>
    </row>
    <row r="39" spans="1:7" ht="243" customHeight="1" x14ac:dyDescent="0.25">
      <c r="A39" s="56" t="s">
        <v>191</v>
      </c>
      <c r="B39" s="69" t="s">
        <v>192</v>
      </c>
      <c r="C39" s="33">
        <v>46</v>
      </c>
      <c r="D39" s="33">
        <v>30</v>
      </c>
      <c r="E39" s="33">
        <v>40.700000000000003</v>
      </c>
      <c r="F39" s="31">
        <f t="shared" ref="F39" si="14">E39/D39*100</f>
        <v>135.66666666666666</v>
      </c>
      <c r="G39" s="54">
        <f t="shared" ref="G39" si="15">E39/C39*100</f>
        <v>88.478260869565233</v>
      </c>
    </row>
    <row r="40" spans="1:7" s="36" customFormat="1" ht="72" customHeight="1" x14ac:dyDescent="0.25">
      <c r="A40" s="30" t="s">
        <v>125</v>
      </c>
      <c r="B40" s="30" t="s">
        <v>14</v>
      </c>
      <c r="C40" s="31">
        <f>C44+C41</f>
        <v>658</v>
      </c>
      <c r="D40" s="31">
        <f>D44+D41</f>
        <v>461</v>
      </c>
      <c r="E40" s="31">
        <f>E44+E41</f>
        <v>629.49999999999989</v>
      </c>
      <c r="F40" s="31">
        <f t="shared" si="2"/>
        <v>136.55097613882862</v>
      </c>
      <c r="G40" s="54">
        <f t="shared" si="3"/>
        <v>95.668693009118527</v>
      </c>
    </row>
    <row r="41" spans="1:7" s="44" customFormat="1" ht="33" customHeight="1" x14ac:dyDescent="0.25">
      <c r="A41" s="32" t="s">
        <v>155</v>
      </c>
      <c r="B41" s="32" t="s">
        <v>153</v>
      </c>
      <c r="C41" s="33">
        <f>C43</f>
        <v>28</v>
      </c>
      <c r="D41" s="33">
        <f>D43</f>
        <v>21.4</v>
      </c>
      <c r="E41" s="33">
        <f>E43</f>
        <v>26.8</v>
      </c>
      <c r="F41" s="33">
        <f t="shared" si="2"/>
        <v>125.2336448598131</v>
      </c>
      <c r="G41" s="53">
        <f t="shared" si="3"/>
        <v>95.714285714285722</v>
      </c>
    </row>
    <row r="42" spans="1:7" s="44" customFormat="1" ht="33" customHeight="1" x14ac:dyDescent="0.25">
      <c r="A42" s="32" t="s">
        <v>158</v>
      </c>
      <c r="B42" s="32" t="s">
        <v>157</v>
      </c>
      <c r="C42" s="33">
        <f>C43</f>
        <v>28</v>
      </c>
      <c r="D42" s="33">
        <f>D43</f>
        <v>21.4</v>
      </c>
      <c r="E42" s="33">
        <f>E43</f>
        <v>26.8</v>
      </c>
      <c r="F42" s="33">
        <f t="shared" si="2"/>
        <v>125.2336448598131</v>
      </c>
      <c r="G42" s="53">
        <f t="shared" si="3"/>
        <v>95.714285714285722</v>
      </c>
    </row>
    <row r="43" spans="1:7" s="44" customFormat="1" ht="69" customHeight="1" x14ac:dyDescent="0.25">
      <c r="A43" s="32" t="s">
        <v>156</v>
      </c>
      <c r="B43" s="32" t="s">
        <v>154</v>
      </c>
      <c r="C43" s="33">
        <v>28</v>
      </c>
      <c r="D43" s="33">
        <v>21.4</v>
      </c>
      <c r="E43" s="33">
        <v>26.8</v>
      </c>
      <c r="F43" s="33">
        <f t="shared" si="2"/>
        <v>125.2336448598131</v>
      </c>
      <c r="G43" s="53">
        <f t="shared" si="3"/>
        <v>95.714285714285722</v>
      </c>
    </row>
    <row r="44" spans="1:7" ht="31.5" customHeight="1" x14ac:dyDescent="0.25">
      <c r="A44" s="32" t="s">
        <v>126</v>
      </c>
      <c r="B44" s="32" t="s">
        <v>27</v>
      </c>
      <c r="C44" s="33">
        <f>C47+C45</f>
        <v>630</v>
      </c>
      <c r="D44" s="33">
        <f>D47+D45</f>
        <v>439.6</v>
      </c>
      <c r="E44" s="33">
        <f>E47+E45</f>
        <v>602.69999999999993</v>
      </c>
      <c r="F44" s="33">
        <f t="shared" si="2"/>
        <v>137.10191082802544</v>
      </c>
      <c r="G44" s="53">
        <f t="shared" si="3"/>
        <v>95.666666666666657</v>
      </c>
    </row>
    <row r="45" spans="1:7" ht="71.25" customHeight="1" x14ac:dyDescent="0.25">
      <c r="A45" s="56" t="s">
        <v>144</v>
      </c>
      <c r="B45" s="56" t="s">
        <v>142</v>
      </c>
      <c r="C45" s="33">
        <f>C46</f>
        <v>630</v>
      </c>
      <c r="D45" s="33">
        <f>D46</f>
        <v>439.6</v>
      </c>
      <c r="E45" s="33">
        <f>E46</f>
        <v>503.4</v>
      </c>
      <c r="F45" s="33">
        <f t="shared" si="2"/>
        <v>114.51319381255686</v>
      </c>
      <c r="G45" s="53">
        <f t="shared" si="3"/>
        <v>79.904761904761898</v>
      </c>
    </row>
    <row r="46" spans="1:7" ht="85.5" customHeight="1" x14ac:dyDescent="0.25">
      <c r="A46" s="56" t="s">
        <v>145</v>
      </c>
      <c r="B46" s="56" t="s">
        <v>143</v>
      </c>
      <c r="C46" s="33">
        <v>630</v>
      </c>
      <c r="D46" s="33">
        <v>439.6</v>
      </c>
      <c r="E46" s="33">
        <v>503.4</v>
      </c>
      <c r="F46" s="33">
        <f t="shared" si="2"/>
        <v>114.51319381255686</v>
      </c>
      <c r="G46" s="53">
        <f t="shared" si="3"/>
        <v>79.904761904761898</v>
      </c>
    </row>
    <row r="47" spans="1:7" ht="61.5" customHeight="1" x14ac:dyDescent="0.25">
      <c r="A47" s="32" t="s">
        <v>127</v>
      </c>
      <c r="B47" s="32" t="s">
        <v>28</v>
      </c>
      <c r="C47" s="33">
        <f t="shared" ref="C47:E47" si="16">C48</f>
        <v>0</v>
      </c>
      <c r="D47" s="33">
        <f t="shared" si="16"/>
        <v>0</v>
      </c>
      <c r="E47" s="33">
        <f t="shared" si="16"/>
        <v>99.3</v>
      </c>
      <c r="F47" s="31"/>
      <c r="G47" s="54"/>
    </row>
    <row r="48" spans="1:7" ht="67.5" customHeight="1" x14ac:dyDescent="0.25">
      <c r="A48" s="32" t="s">
        <v>128</v>
      </c>
      <c r="B48" s="32" t="s">
        <v>110</v>
      </c>
      <c r="C48" s="33"/>
      <c r="D48" s="33"/>
      <c r="E48" s="33">
        <v>99.3</v>
      </c>
      <c r="F48" s="31"/>
      <c r="G48" s="54"/>
    </row>
    <row r="49" spans="1:7" ht="67.5" customHeight="1" x14ac:dyDescent="0.25">
      <c r="A49" s="30" t="s">
        <v>200</v>
      </c>
      <c r="B49" s="30" t="s">
        <v>201</v>
      </c>
      <c r="C49" s="33">
        <f t="shared" ref="C49:D49" si="17">C50</f>
        <v>0</v>
      </c>
      <c r="D49" s="33">
        <f t="shared" si="17"/>
        <v>0</v>
      </c>
      <c r="E49" s="33">
        <f>E50</f>
        <v>51.4</v>
      </c>
      <c r="F49" s="31"/>
      <c r="G49" s="54"/>
    </row>
    <row r="50" spans="1:7" ht="67.5" customHeight="1" x14ac:dyDescent="0.25">
      <c r="A50" s="32" t="s">
        <v>202</v>
      </c>
      <c r="B50" s="32" t="s">
        <v>203</v>
      </c>
      <c r="C50" s="33"/>
      <c r="D50" s="33"/>
      <c r="E50" s="33">
        <v>51.4</v>
      </c>
      <c r="F50" s="31"/>
      <c r="G50" s="54"/>
    </row>
    <row r="51" spans="1:7" ht="40.5" customHeight="1" x14ac:dyDescent="0.25">
      <c r="A51" s="30" t="s">
        <v>129</v>
      </c>
      <c r="B51" s="38" t="s">
        <v>88</v>
      </c>
      <c r="C51" s="31">
        <f>C52+C53</f>
        <v>107</v>
      </c>
      <c r="D51" s="31">
        <f t="shared" ref="D51:G51" si="18">D52+D53</f>
        <v>83</v>
      </c>
      <c r="E51" s="31">
        <f>E52+E53+E54</f>
        <v>163.4</v>
      </c>
      <c r="F51" s="31">
        <f t="shared" si="18"/>
        <v>0</v>
      </c>
      <c r="G51" s="31">
        <f t="shared" si="18"/>
        <v>272.28571428571428</v>
      </c>
    </row>
    <row r="52" spans="1:7" ht="136.5" customHeight="1" x14ac:dyDescent="0.25">
      <c r="A52" s="21" t="s">
        <v>187</v>
      </c>
      <c r="B52" s="21" t="s">
        <v>186</v>
      </c>
      <c r="C52" s="33">
        <v>2</v>
      </c>
      <c r="D52" s="33">
        <v>2</v>
      </c>
      <c r="E52" s="33">
        <v>5</v>
      </c>
      <c r="F52" s="31"/>
      <c r="G52" s="54">
        <f t="shared" ref="G52:G53" si="19">E52/C52*100</f>
        <v>250</v>
      </c>
    </row>
    <row r="53" spans="1:7" ht="167.25" customHeight="1" x14ac:dyDescent="0.25">
      <c r="A53" s="21" t="s">
        <v>188</v>
      </c>
      <c r="B53" s="21" t="s">
        <v>189</v>
      </c>
      <c r="C53" s="33">
        <v>105</v>
      </c>
      <c r="D53" s="33">
        <v>81</v>
      </c>
      <c r="E53" s="33">
        <v>23.4</v>
      </c>
      <c r="F53" s="31"/>
      <c r="G53" s="54">
        <f t="shared" si="19"/>
        <v>22.285714285714285</v>
      </c>
    </row>
    <row r="54" spans="1:7" ht="92.25" customHeight="1" x14ac:dyDescent="0.25">
      <c r="A54" s="21" t="s">
        <v>198</v>
      </c>
      <c r="B54" s="21" t="s">
        <v>199</v>
      </c>
      <c r="C54" s="33"/>
      <c r="D54" s="33"/>
      <c r="E54" s="33">
        <v>135</v>
      </c>
      <c r="F54" s="31"/>
      <c r="G54" s="54"/>
    </row>
    <row r="55" spans="1:7" ht="42.75" customHeight="1" x14ac:dyDescent="0.25">
      <c r="A55" s="67" t="s">
        <v>130</v>
      </c>
      <c r="B55" s="30" t="s">
        <v>96</v>
      </c>
      <c r="C55" s="31">
        <f>C56+C67</f>
        <v>37637</v>
      </c>
      <c r="D55" s="31">
        <f t="shared" ref="D55:E55" si="20">D56+D67</f>
        <v>21978.7</v>
      </c>
      <c r="E55" s="31">
        <f t="shared" si="20"/>
        <v>21848.7</v>
      </c>
      <c r="F55" s="31">
        <f t="shared" si="2"/>
        <v>99.408518247212072</v>
      </c>
      <c r="G55" s="54">
        <f t="shared" si="3"/>
        <v>58.051119908600576</v>
      </c>
    </row>
    <row r="56" spans="1:7" ht="116.25" customHeight="1" x14ac:dyDescent="0.25">
      <c r="A56" s="67" t="s">
        <v>131</v>
      </c>
      <c r="B56" s="30" t="s">
        <v>15</v>
      </c>
      <c r="C56" s="31">
        <f>C57+C60+C63</f>
        <v>37636</v>
      </c>
      <c r="D56" s="31">
        <f t="shared" ref="D56:E56" si="21">D57+D60+D63</f>
        <v>21977.7</v>
      </c>
      <c r="E56" s="31">
        <f t="shared" si="21"/>
        <v>21847.7</v>
      </c>
      <c r="F56" s="31">
        <f t="shared" ref="F56" si="22">E56/D56*100</f>
        <v>99.40849133439805</v>
      </c>
      <c r="G56" s="54">
        <f t="shared" ref="G56" si="23">E56/C56*100</f>
        <v>58.050005314061004</v>
      </c>
    </row>
    <row r="57" spans="1:7" ht="57.75" customHeight="1" x14ac:dyDescent="0.25">
      <c r="A57" s="32" t="s">
        <v>173</v>
      </c>
      <c r="B57" s="32" t="s">
        <v>16</v>
      </c>
      <c r="C57" s="33">
        <f t="shared" ref="C57:E58" si="24">C58</f>
        <v>424</v>
      </c>
      <c r="D57" s="33">
        <f t="shared" si="24"/>
        <v>318</v>
      </c>
      <c r="E57" s="33">
        <f t="shared" si="24"/>
        <v>318</v>
      </c>
      <c r="F57" s="31">
        <f t="shared" si="2"/>
        <v>100</v>
      </c>
      <c r="G57" s="54">
        <f t="shared" si="3"/>
        <v>75</v>
      </c>
    </row>
    <row r="58" spans="1:7" ht="31.5" x14ac:dyDescent="0.25">
      <c r="A58" s="32" t="s">
        <v>172</v>
      </c>
      <c r="B58" s="32" t="s">
        <v>17</v>
      </c>
      <c r="C58" s="33">
        <f t="shared" si="24"/>
        <v>424</v>
      </c>
      <c r="D58" s="33">
        <f t="shared" si="24"/>
        <v>318</v>
      </c>
      <c r="E58" s="33">
        <f t="shared" si="24"/>
        <v>318</v>
      </c>
      <c r="F58" s="31">
        <f t="shared" si="2"/>
        <v>100</v>
      </c>
      <c r="G58" s="54">
        <f t="shared" si="3"/>
        <v>75</v>
      </c>
    </row>
    <row r="59" spans="1:7" ht="47.25" x14ac:dyDescent="0.25">
      <c r="A59" s="32" t="s">
        <v>190</v>
      </c>
      <c r="B59" s="32" t="s">
        <v>29</v>
      </c>
      <c r="C59" s="33">
        <v>424</v>
      </c>
      <c r="D59" s="33">
        <v>318</v>
      </c>
      <c r="E59" s="33">
        <v>318</v>
      </c>
      <c r="F59" s="31">
        <f t="shared" si="2"/>
        <v>100</v>
      </c>
      <c r="G59" s="54">
        <f t="shared" si="3"/>
        <v>75</v>
      </c>
    </row>
    <row r="60" spans="1:7" ht="63" x14ac:dyDescent="0.25">
      <c r="A60" s="32" t="s">
        <v>175</v>
      </c>
      <c r="B60" s="32" t="s">
        <v>18</v>
      </c>
      <c r="C60" s="33">
        <f t="shared" ref="C60:E61" si="25">C61</f>
        <v>1418</v>
      </c>
      <c r="D60" s="33">
        <f t="shared" si="25"/>
        <v>1278</v>
      </c>
      <c r="E60" s="33">
        <f t="shared" si="25"/>
        <v>1148</v>
      </c>
      <c r="F60" s="31">
        <f t="shared" ref="F60" si="26">E60/D60*100</f>
        <v>89.827856025039125</v>
      </c>
      <c r="G60" s="54">
        <f t="shared" ref="G60" si="27">E60/C60*100</f>
        <v>80.959097320169249</v>
      </c>
    </row>
    <row r="61" spans="1:7" ht="65.25" customHeight="1" x14ac:dyDescent="0.25">
      <c r="A61" s="32" t="s">
        <v>176</v>
      </c>
      <c r="B61" s="32" t="s">
        <v>30</v>
      </c>
      <c r="C61" s="33">
        <f t="shared" si="25"/>
        <v>1418</v>
      </c>
      <c r="D61" s="33">
        <f t="shared" si="25"/>
        <v>1278</v>
      </c>
      <c r="E61" s="33">
        <f t="shared" si="25"/>
        <v>1148</v>
      </c>
      <c r="F61" s="31">
        <f t="shared" si="2"/>
        <v>89.827856025039125</v>
      </c>
      <c r="G61" s="54">
        <f t="shared" si="3"/>
        <v>80.959097320169249</v>
      </c>
    </row>
    <row r="62" spans="1:7" ht="67.5" customHeight="1" x14ac:dyDescent="0.25">
      <c r="A62" s="32" t="s">
        <v>174</v>
      </c>
      <c r="B62" s="32" t="s">
        <v>31</v>
      </c>
      <c r="C62" s="33">
        <v>1418</v>
      </c>
      <c r="D62" s="59">
        <v>1278</v>
      </c>
      <c r="E62" s="33">
        <v>1148</v>
      </c>
      <c r="F62" s="31">
        <f t="shared" si="2"/>
        <v>89.827856025039125</v>
      </c>
      <c r="G62" s="54">
        <f t="shared" si="3"/>
        <v>80.959097320169249</v>
      </c>
    </row>
    <row r="63" spans="1:7" ht="42" customHeight="1" x14ac:dyDescent="0.25">
      <c r="A63" s="32" t="s">
        <v>177</v>
      </c>
      <c r="B63" s="32" t="s">
        <v>19</v>
      </c>
      <c r="C63" s="33">
        <f>C64+C66</f>
        <v>35794</v>
      </c>
      <c r="D63" s="33">
        <f>D64+D66</f>
        <v>20381.7</v>
      </c>
      <c r="E63" s="33">
        <f>E64+E66</f>
        <v>20381.7</v>
      </c>
      <c r="F63" s="31">
        <f t="shared" si="2"/>
        <v>100</v>
      </c>
      <c r="G63" s="54">
        <f t="shared" si="3"/>
        <v>56.94166620103929</v>
      </c>
    </row>
    <row r="64" spans="1:7" ht="122.25" customHeight="1" x14ac:dyDescent="0.25">
      <c r="A64" s="56" t="s">
        <v>178</v>
      </c>
      <c r="B64" s="56" t="s">
        <v>146</v>
      </c>
      <c r="C64" s="33">
        <f>C65</f>
        <v>776</v>
      </c>
      <c r="D64" s="33">
        <f t="shared" ref="D64:E64" si="28">D65</f>
        <v>293.7</v>
      </c>
      <c r="E64" s="33">
        <f t="shared" si="28"/>
        <v>293.7</v>
      </c>
      <c r="F64" s="31">
        <f t="shared" ref="F64:F69" si="29">E64/D64*100</f>
        <v>100</v>
      </c>
      <c r="G64" s="54">
        <f t="shared" ref="G64:G69" si="30">E64/C64*100</f>
        <v>37.847938144329895</v>
      </c>
    </row>
    <row r="65" spans="1:7" ht="144" customHeight="1" x14ac:dyDescent="0.25">
      <c r="A65" s="56" t="s">
        <v>179</v>
      </c>
      <c r="B65" s="56" t="s">
        <v>147</v>
      </c>
      <c r="C65" s="33">
        <v>776</v>
      </c>
      <c r="D65" s="33">
        <v>293.7</v>
      </c>
      <c r="E65" s="33">
        <v>293.7</v>
      </c>
      <c r="F65" s="33">
        <f t="shared" si="29"/>
        <v>100</v>
      </c>
      <c r="G65" s="53">
        <f t="shared" si="30"/>
        <v>37.847938144329895</v>
      </c>
    </row>
    <row r="66" spans="1:7" ht="49.5" customHeight="1" x14ac:dyDescent="0.25">
      <c r="A66" s="32" t="s">
        <v>180</v>
      </c>
      <c r="B66" s="32" t="s">
        <v>111</v>
      </c>
      <c r="C66" s="33">
        <v>35018</v>
      </c>
      <c r="D66" s="33">
        <v>20088</v>
      </c>
      <c r="E66" s="33">
        <v>20088</v>
      </c>
      <c r="F66" s="33">
        <f t="shared" si="29"/>
        <v>100</v>
      </c>
      <c r="G66" s="53">
        <f t="shared" si="30"/>
        <v>57.364783825461195</v>
      </c>
    </row>
    <row r="67" spans="1:7" s="36" customFormat="1" ht="153.75" customHeight="1" x14ac:dyDescent="0.25">
      <c r="A67" s="57" t="s">
        <v>183</v>
      </c>
      <c r="B67" s="57" t="s">
        <v>181</v>
      </c>
      <c r="C67" s="57">
        <f>C68</f>
        <v>1</v>
      </c>
      <c r="D67" s="57">
        <f t="shared" ref="D67:E67" si="31">D68</f>
        <v>1</v>
      </c>
      <c r="E67" s="54">
        <f t="shared" si="31"/>
        <v>1</v>
      </c>
      <c r="F67" s="31">
        <f t="shared" ref="F67:F68" si="32">E67/D67*100</f>
        <v>100</v>
      </c>
      <c r="G67" s="54">
        <f t="shared" ref="G67:G68" si="33">E67/C67*100</f>
        <v>100</v>
      </c>
    </row>
    <row r="68" spans="1:7" ht="129" customHeight="1" x14ac:dyDescent="0.25">
      <c r="A68" s="21" t="s">
        <v>184</v>
      </c>
      <c r="B68" s="21" t="s">
        <v>182</v>
      </c>
      <c r="C68" s="21">
        <v>1</v>
      </c>
      <c r="D68" s="21">
        <v>1</v>
      </c>
      <c r="E68" s="33">
        <v>1</v>
      </c>
      <c r="F68" s="33">
        <f t="shared" si="32"/>
        <v>100</v>
      </c>
      <c r="G68" s="53">
        <f t="shared" si="33"/>
        <v>100</v>
      </c>
    </row>
    <row r="69" spans="1:7" ht="35.25" customHeight="1" x14ac:dyDescent="0.25">
      <c r="A69" s="68"/>
      <c r="B69" s="30" t="s">
        <v>93</v>
      </c>
      <c r="C69" s="31">
        <f>C8+C55</f>
        <v>74012.2</v>
      </c>
      <c r="D69" s="31">
        <f>D8+D55</f>
        <v>43215.3</v>
      </c>
      <c r="E69" s="31">
        <f>E8+E55</f>
        <v>47533.8</v>
      </c>
      <c r="F69" s="31">
        <f t="shared" si="29"/>
        <v>109.9929885943173</v>
      </c>
      <c r="G69" s="54">
        <f t="shared" si="30"/>
        <v>64.224276538192356</v>
      </c>
    </row>
  </sheetData>
  <mergeCells count="1">
    <mergeCell ref="A4:E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1" sqref="D11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75" t="s">
        <v>168</v>
      </c>
      <c r="D1" s="75"/>
      <c r="E1" s="22"/>
      <c r="F1" s="22"/>
    </row>
    <row r="2" spans="1:6" ht="15.75" x14ac:dyDescent="0.25">
      <c r="A2" s="76" t="s">
        <v>86</v>
      </c>
      <c r="B2" s="76"/>
      <c r="C2" s="76"/>
      <c r="D2" s="76"/>
      <c r="E2" s="76"/>
      <c r="F2" s="76"/>
    </row>
    <row r="3" spans="1:6" ht="15.75" x14ac:dyDescent="0.25">
      <c r="A3" s="77" t="s">
        <v>87</v>
      </c>
      <c r="B3" s="77"/>
      <c r="C3" s="77"/>
      <c r="D3" s="77"/>
      <c r="E3" s="23"/>
      <c r="F3" s="23"/>
    </row>
    <row r="4" spans="1:6" ht="15.75" x14ac:dyDescent="0.25">
      <c r="A4" s="77" t="s">
        <v>208</v>
      </c>
      <c r="B4" s="77"/>
      <c r="C4" s="77"/>
      <c r="D4" s="77"/>
      <c r="E4" s="23"/>
      <c r="F4" s="23"/>
    </row>
    <row r="5" spans="1:6" ht="15.75" x14ac:dyDescent="0.25">
      <c r="A5" s="23"/>
      <c r="B5" s="23"/>
      <c r="C5" s="23"/>
      <c r="D5" s="23" t="s">
        <v>92</v>
      </c>
      <c r="E5" s="23"/>
      <c r="F5" s="23"/>
    </row>
    <row r="6" spans="1:6" ht="15.75" x14ac:dyDescent="0.25">
      <c r="A6" s="78" t="s">
        <v>75</v>
      </c>
      <c r="B6" s="80" t="s">
        <v>76</v>
      </c>
      <c r="C6" s="24" t="s">
        <v>77</v>
      </c>
      <c r="D6" s="24" t="s">
        <v>78</v>
      </c>
      <c r="E6" s="23"/>
      <c r="F6" s="23"/>
    </row>
    <row r="7" spans="1:6" ht="15.75" x14ac:dyDescent="0.25">
      <c r="A7" s="79"/>
      <c r="B7" s="80"/>
      <c r="C7" s="25"/>
      <c r="D7" s="26"/>
      <c r="E7" s="23"/>
      <c r="F7" s="23"/>
    </row>
    <row r="8" spans="1:6" ht="52.5" customHeight="1" x14ac:dyDescent="0.25">
      <c r="A8" s="47" t="s">
        <v>79</v>
      </c>
      <c r="B8" s="47" t="s">
        <v>80</v>
      </c>
      <c r="C8" s="39">
        <f>-(C9+C10)</f>
        <v>-15036.800000000003</v>
      </c>
      <c r="D8" s="39">
        <f>-(D9+D10)</f>
        <v>-11092.199999999997</v>
      </c>
      <c r="E8" s="23"/>
      <c r="F8" s="23"/>
    </row>
    <row r="9" spans="1:6" ht="50.25" customHeight="1" x14ac:dyDescent="0.25">
      <c r="A9" s="27" t="s">
        <v>81</v>
      </c>
      <c r="B9" s="27" t="s">
        <v>82</v>
      </c>
      <c r="C9" s="40">
        <f>-'Приложение 1'!C69</f>
        <v>-74012.2</v>
      </c>
      <c r="D9" s="40">
        <f>-'Приложение 1'!E69</f>
        <v>-47533.8</v>
      </c>
      <c r="E9" s="23"/>
      <c r="F9" s="23"/>
    </row>
    <row r="10" spans="1:6" ht="51.75" customHeight="1" x14ac:dyDescent="0.25">
      <c r="A10" s="27" t="s">
        <v>83</v>
      </c>
      <c r="B10" s="27" t="s">
        <v>84</v>
      </c>
      <c r="C10" s="40">
        <f>'Приложение 2'!E35</f>
        <v>89049</v>
      </c>
      <c r="D10" s="40">
        <f>'Приложение 2'!G35</f>
        <v>58626</v>
      </c>
      <c r="E10" s="23"/>
      <c r="F10" s="23"/>
    </row>
    <row r="11" spans="1:6" ht="52.5" customHeight="1" x14ac:dyDescent="0.25">
      <c r="A11" s="28"/>
      <c r="B11" s="29" t="s">
        <v>85</v>
      </c>
      <c r="C11" s="39">
        <f>-C8</f>
        <v>15036.800000000003</v>
      </c>
      <c r="D11" s="39">
        <f>-D8</f>
        <v>11092.199999999997</v>
      </c>
      <c r="E11" s="23"/>
      <c r="F11" s="23"/>
    </row>
    <row r="12" spans="1:6" ht="15.75" x14ac:dyDescent="0.25">
      <c r="A12" s="20"/>
      <c r="B12" s="20"/>
      <c r="C12" s="20"/>
      <c r="D12" s="20"/>
      <c r="E12" s="20"/>
      <c r="F12" s="20"/>
    </row>
    <row r="13" spans="1:6" ht="15.75" x14ac:dyDescent="0.2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22" workbookViewId="0">
      <selection activeCell="A5" sqref="A5:I35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6" width="11.7109375" customWidth="1"/>
    <col min="7" max="7" width="9.140625" customWidth="1"/>
    <col min="8" max="8" width="7.28515625" customWidth="1"/>
    <col min="9" max="9" width="8.7109375" customWidth="1"/>
  </cols>
  <sheetData>
    <row r="1" spans="1:9" x14ac:dyDescent="0.25">
      <c r="G1" s="48" t="s">
        <v>32</v>
      </c>
    </row>
    <row r="2" spans="1:9" ht="18" customHeight="1" x14ac:dyDescent="0.25">
      <c r="A2" s="81" t="s">
        <v>74</v>
      </c>
      <c r="B2" s="81"/>
      <c r="C2" s="81"/>
      <c r="D2" s="81"/>
      <c r="E2" s="81"/>
      <c r="F2" s="81"/>
      <c r="G2" s="81"/>
      <c r="H2" s="81"/>
    </row>
    <row r="3" spans="1:9" ht="31.5" customHeight="1" x14ac:dyDescent="0.25">
      <c r="A3" s="81" t="s">
        <v>204</v>
      </c>
      <c r="B3" s="81"/>
      <c r="C3" s="81"/>
      <c r="D3" s="81"/>
      <c r="E3" s="81"/>
      <c r="F3" s="81"/>
      <c r="G3" s="81"/>
    </row>
    <row r="4" spans="1:9" ht="15.75" x14ac:dyDescent="0.25">
      <c r="A4" s="6"/>
      <c r="B4" s="6"/>
      <c r="C4" s="6"/>
      <c r="D4" s="6"/>
      <c r="E4" s="3"/>
      <c r="F4" s="3"/>
      <c r="G4" s="4" t="s">
        <v>0</v>
      </c>
    </row>
    <row r="5" spans="1:9" ht="70.5" customHeight="1" x14ac:dyDescent="0.25">
      <c r="A5" s="7" t="s">
        <v>33</v>
      </c>
      <c r="B5" s="8" t="s">
        <v>34</v>
      </c>
      <c r="C5" s="8" t="s">
        <v>35</v>
      </c>
      <c r="D5" s="7" t="s">
        <v>160</v>
      </c>
      <c r="E5" s="7" t="s">
        <v>161</v>
      </c>
      <c r="F5" s="7" t="s">
        <v>205</v>
      </c>
      <c r="G5" s="7" t="s">
        <v>91</v>
      </c>
      <c r="H5" s="7" t="s">
        <v>171</v>
      </c>
      <c r="I5" s="7" t="s">
        <v>207</v>
      </c>
    </row>
    <row r="6" spans="1:9" ht="15.75" x14ac:dyDescent="0.25">
      <c r="A6" s="17">
        <v>1</v>
      </c>
      <c r="B6" s="18" t="s">
        <v>36</v>
      </c>
      <c r="C6" s="17">
        <v>3</v>
      </c>
      <c r="D6" s="18" t="s">
        <v>37</v>
      </c>
      <c r="E6" s="17">
        <v>5</v>
      </c>
      <c r="F6" s="18" t="s">
        <v>38</v>
      </c>
      <c r="G6" s="17">
        <v>7</v>
      </c>
      <c r="H6" s="18" t="s">
        <v>185</v>
      </c>
      <c r="I6" s="17">
        <v>9</v>
      </c>
    </row>
    <row r="7" spans="1:9" ht="33" customHeight="1" x14ac:dyDescent="0.25">
      <c r="A7" s="10" t="s">
        <v>39</v>
      </c>
      <c r="B7" s="11" t="s">
        <v>40</v>
      </c>
      <c r="C7" s="11"/>
      <c r="D7" s="12">
        <f>D9+D12+D10+D8+D11</f>
        <v>20760</v>
      </c>
      <c r="E7" s="12">
        <f t="shared" ref="E7:G7" si="0">E9+E12+E10+E8+E11</f>
        <v>23447</v>
      </c>
      <c r="F7" s="12">
        <f t="shared" si="0"/>
        <v>18323</v>
      </c>
      <c r="G7" s="12">
        <f t="shared" si="0"/>
        <v>16596</v>
      </c>
      <c r="H7" s="42">
        <f t="shared" ref="H7:H8" si="1">G7/E7*100</f>
        <v>70.780910137757488</v>
      </c>
      <c r="I7" s="42">
        <f>G7/F7*100</f>
        <v>90.574687551165198</v>
      </c>
    </row>
    <row r="8" spans="1:9" ht="87" customHeight="1" x14ac:dyDescent="0.25">
      <c r="A8" s="52" t="s">
        <v>148</v>
      </c>
      <c r="B8" s="9" t="s">
        <v>40</v>
      </c>
      <c r="C8" s="9" t="s">
        <v>41</v>
      </c>
      <c r="D8" s="46">
        <v>2182</v>
      </c>
      <c r="E8" s="14">
        <v>2269</v>
      </c>
      <c r="F8" s="14">
        <v>1735</v>
      </c>
      <c r="G8" s="14">
        <v>1654</v>
      </c>
      <c r="H8" s="41">
        <f t="shared" si="1"/>
        <v>72.895548699867788</v>
      </c>
      <c r="I8" s="41">
        <f t="shared" ref="I8" si="2">G8/F8*100</f>
        <v>95.331412103746388</v>
      </c>
    </row>
    <row r="9" spans="1:9" ht="124.5" customHeight="1" x14ac:dyDescent="0.25">
      <c r="A9" s="13" t="s">
        <v>43</v>
      </c>
      <c r="B9" s="9" t="s">
        <v>40</v>
      </c>
      <c r="C9" s="9" t="s">
        <v>44</v>
      </c>
      <c r="D9" s="46">
        <v>15843</v>
      </c>
      <c r="E9" s="14">
        <v>17182</v>
      </c>
      <c r="F9" s="14">
        <v>13192</v>
      </c>
      <c r="G9" s="14">
        <v>12570</v>
      </c>
      <c r="H9" s="41">
        <f t="shared" ref="H9:H35" si="3">G9/E9*100</f>
        <v>73.157956000465603</v>
      </c>
      <c r="I9" s="41">
        <f t="shared" ref="I9:I35" si="4">G9/F9*100</f>
        <v>95.285021224984831</v>
      </c>
    </row>
    <row r="10" spans="1:9" ht="94.5" customHeight="1" x14ac:dyDescent="0.25">
      <c r="A10" s="35" t="s">
        <v>89</v>
      </c>
      <c r="B10" s="9" t="s">
        <v>40</v>
      </c>
      <c r="C10" s="9" t="s">
        <v>90</v>
      </c>
      <c r="D10" s="46">
        <v>18</v>
      </c>
      <c r="E10" s="14">
        <v>18</v>
      </c>
      <c r="F10" s="14">
        <v>18</v>
      </c>
      <c r="G10" s="14">
        <v>18</v>
      </c>
      <c r="H10" s="41">
        <f t="shared" si="3"/>
        <v>100</v>
      </c>
      <c r="I10" s="41">
        <f t="shared" si="4"/>
        <v>100</v>
      </c>
    </row>
    <row r="11" spans="1:9" ht="25.5" customHeight="1" x14ac:dyDescent="0.25">
      <c r="A11" s="35" t="s">
        <v>167</v>
      </c>
      <c r="B11" s="9" t="s">
        <v>40</v>
      </c>
      <c r="C11" s="9" t="s">
        <v>46</v>
      </c>
      <c r="D11" s="46">
        <v>97</v>
      </c>
      <c r="E11" s="14">
        <v>97</v>
      </c>
      <c r="F11" s="14">
        <v>97</v>
      </c>
      <c r="G11" s="14"/>
      <c r="H11" s="41">
        <f t="shared" si="3"/>
        <v>0</v>
      </c>
      <c r="I11" s="41"/>
    </row>
    <row r="12" spans="1:9" ht="36" customHeight="1" x14ac:dyDescent="0.25">
      <c r="A12" s="13" t="s">
        <v>47</v>
      </c>
      <c r="B12" s="9" t="s">
        <v>40</v>
      </c>
      <c r="C12" s="9" t="s">
        <v>48</v>
      </c>
      <c r="D12" s="46">
        <v>2620</v>
      </c>
      <c r="E12" s="14">
        <v>3881</v>
      </c>
      <c r="F12" s="14">
        <v>3281</v>
      </c>
      <c r="G12" s="14">
        <v>2354</v>
      </c>
      <c r="H12" s="41">
        <f t="shared" si="3"/>
        <v>60.654470497294511</v>
      </c>
      <c r="I12" s="41">
        <f t="shared" si="4"/>
        <v>71.746418774763782</v>
      </c>
    </row>
    <row r="13" spans="1:9" ht="31.5" x14ac:dyDescent="0.25">
      <c r="A13" s="15" t="s">
        <v>72</v>
      </c>
      <c r="B13" s="11" t="s">
        <v>41</v>
      </c>
      <c r="C13" s="11"/>
      <c r="D13" s="45">
        <f>D14</f>
        <v>1883</v>
      </c>
      <c r="E13" s="12">
        <f t="shared" ref="E13:G13" si="5">E14</f>
        <v>1933</v>
      </c>
      <c r="F13" s="12">
        <f t="shared" si="5"/>
        <v>1722</v>
      </c>
      <c r="G13" s="12">
        <f t="shared" si="5"/>
        <v>1413</v>
      </c>
      <c r="H13" s="42">
        <f t="shared" ref="H13:H14" si="6">G13/E13*100</f>
        <v>73.098810139679259</v>
      </c>
      <c r="I13" s="42">
        <f t="shared" ref="I13:I14" si="7">G13/F13*100</f>
        <v>82.055749128919871</v>
      </c>
    </row>
    <row r="14" spans="1:9" ht="31.5" x14ac:dyDescent="0.25">
      <c r="A14" s="5" t="s">
        <v>71</v>
      </c>
      <c r="B14" s="9" t="s">
        <v>41</v>
      </c>
      <c r="C14" s="9" t="s">
        <v>42</v>
      </c>
      <c r="D14" s="46">
        <v>1883</v>
      </c>
      <c r="E14" s="14">
        <v>1933</v>
      </c>
      <c r="F14" s="14">
        <v>1722</v>
      </c>
      <c r="G14" s="14">
        <v>1413</v>
      </c>
      <c r="H14" s="42">
        <f t="shared" si="6"/>
        <v>73.098810139679259</v>
      </c>
      <c r="I14" s="42">
        <f t="shared" si="7"/>
        <v>82.055749128919871</v>
      </c>
    </row>
    <row r="15" spans="1:9" ht="63" x14ac:dyDescent="0.25">
      <c r="A15" s="10" t="s">
        <v>49</v>
      </c>
      <c r="B15" s="11" t="s">
        <v>42</v>
      </c>
      <c r="C15" s="11"/>
      <c r="D15" s="45">
        <f>D17+D16</f>
        <v>2823</v>
      </c>
      <c r="E15" s="45">
        <f t="shared" ref="E15:G15" si="8">E17+E16</f>
        <v>1824</v>
      </c>
      <c r="F15" s="45">
        <f t="shared" si="8"/>
        <v>1757</v>
      </c>
      <c r="G15" s="45">
        <f t="shared" si="8"/>
        <v>1610</v>
      </c>
      <c r="H15" s="42">
        <f t="shared" si="3"/>
        <v>88.267543859649123</v>
      </c>
      <c r="I15" s="42">
        <f t="shared" si="4"/>
        <v>91.633466135458164</v>
      </c>
    </row>
    <row r="16" spans="1:9" s="62" customFormat="1" ht="107.25" customHeight="1" x14ac:dyDescent="0.25">
      <c r="A16" s="21" t="s">
        <v>193</v>
      </c>
      <c r="B16" s="8" t="s">
        <v>42</v>
      </c>
      <c r="C16" s="8" t="s">
        <v>55</v>
      </c>
      <c r="D16" s="60">
        <v>2302</v>
      </c>
      <c r="E16" s="61">
        <v>1303</v>
      </c>
      <c r="F16" s="61">
        <v>1236</v>
      </c>
      <c r="G16" s="61">
        <v>1089</v>
      </c>
      <c r="H16" s="53">
        <f t="shared" si="3"/>
        <v>83.576362240982348</v>
      </c>
      <c r="I16" s="53">
        <f t="shared" si="4"/>
        <v>88.106796116504853</v>
      </c>
    </row>
    <row r="17" spans="1:9" ht="63" x14ac:dyDescent="0.25">
      <c r="A17" s="13" t="s">
        <v>51</v>
      </c>
      <c r="B17" s="9" t="s">
        <v>42</v>
      </c>
      <c r="C17" s="9" t="s">
        <v>52</v>
      </c>
      <c r="D17" s="46">
        <v>521</v>
      </c>
      <c r="E17" s="14">
        <v>521</v>
      </c>
      <c r="F17" s="14">
        <v>521</v>
      </c>
      <c r="G17" s="14">
        <v>521</v>
      </c>
      <c r="H17" s="41">
        <f t="shared" si="3"/>
        <v>100</v>
      </c>
      <c r="I17" s="41"/>
    </row>
    <row r="18" spans="1:9" ht="31.5" x14ac:dyDescent="0.25">
      <c r="A18" s="10" t="s">
        <v>53</v>
      </c>
      <c r="B18" s="11" t="s">
        <v>44</v>
      </c>
      <c r="C18" s="11"/>
      <c r="D18" s="45">
        <f>D20+D21+D19</f>
        <v>5410</v>
      </c>
      <c r="E18" s="12">
        <f>E20+E21+E19</f>
        <v>16510</v>
      </c>
      <c r="F18" s="12">
        <f>F20+F21+F19</f>
        <v>15168</v>
      </c>
      <c r="G18" s="12">
        <f>G20+G21+G19</f>
        <v>12724</v>
      </c>
      <c r="H18" s="42">
        <f t="shared" si="3"/>
        <v>77.068443367655973</v>
      </c>
      <c r="I18" s="42">
        <f t="shared" si="4"/>
        <v>83.887130801687761</v>
      </c>
    </row>
    <row r="19" spans="1:9" ht="31.5" x14ac:dyDescent="0.25">
      <c r="A19" s="13" t="s">
        <v>159</v>
      </c>
      <c r="B19" s="9" t="s">
        <v>44</v>
      </c>
      <c r="C19" s="9" t="s">
        <v>40</v>
      </c>
      <c r="D19" s="46">
        <v>550</v>
      </c>
      <c r="E19" s="14">
        <v>3292</v>
      </c>
      <c r="F19" s="14">
        <v>3162</v>
      </c>
      <c r="G19" s="14">
        <v>2938</v>
      </c>
      <c r="H19" s="41">
        <f t="shared" si="3"/>
        <v>89.246658566221143</v>
      </c>
      <c r="I19" s="41">
        <f t="shared" si="4"/>
        <v>92.915876027830492</v>
      </c>
    </row>
    <row r="20" spans="1:9" ht="31.5" x14ac:dyDescent="0.25">
      <c r="A20" s="7" t="s">
        <v>73</v>
      </c>
      <c r="B20" s="9" t="s">
        <v>44</v>
      </c>
      <c r="C20" s="9" t="s">
        <v>50</v>
      </c>
      <c r="D20" s="46">
        <v>4860</v>
      </c>
      <c r="E20" s="14">
        <v>13010</v>
      </c>
      <c r="F20" s="14">
        <v>11898</v>
      </c>
      <c r="G20" s="14">
        <v>9786</v>
      </c>
      <c r="H20" s="41">
        <f t="shared" si="3"/>
        <v>75.219062259800154</v>
      </c>
      <c r="I20" s="41">
        <f t="shared" si="4"/>
        <v>82.249117498739281</v>
      </c>
    </row>
    <row r="21" spans="1:9" ht="31.5" x14ac:dyDescent="0.25">
      <c r="A21" s="13" t="s">
        <v>56</v>
      </c>
      <c r="B21" s="9" t="s">
        <v>44</v>
      </c>
      <c r="C21" s="9" t="s">
        <v>57</v>
      </c>
      <c r="D21" s="46"/>
      <c r="E21" s="14">
        <v>208</v>
      </c>
      <c r="F21" s="14">
        <v>108</v>
      </c>
      <c r="G21" s="14"/>
      <c r="H21" s="41">
        <f t="shared" si="3"/>
        <v>0</v>
      </c>
      <c r="I21" s="41"/>
    </row>
    <row r="22" spans="1:9" ht="46.5" customHeight="1" x14ac:dyDescent="0.25">
      <c r="A22" s="10" t="s">
        <v>58</v>
      </c>
      <c r="B22" s="11" t="s">
        <v>59</v>
      </c>
      <c r="C22" s="11"/>
      <c r="D22" s="45">
        <f>D23+D25+D24</f>
        <v>19425</v>
      </c>
      <c r="E22" s="45">
        <f t="shared" ref="E22:G22" si="9">E23+E25+E24</f>
        <v>34441</v>
      </c>
      <c r="F22" s="45">
        <f t="shared" si="9"/>
        <v>18362</v>
      </c>
      <c r="G22" s="45">
        <f t="shared" si="9"/>
        <v>15479</v>
      </c>
      <c r="H22" s="42">
        <f t="shared" si="3"/>
        <v>44.943526610725584</v>
      </c>
      <c r="I22" s="42">
        <f t="shared" si="4"/>
        <v>84.299095959045857</v>
      </c>
    </row>
    <row r="23" spans="1:9" ht="15.75" x14ac:dyDescent="0.25">
      <c r="A23" s="7" t="s">
        <v>60</v>
      </c>
      <c r="B23" s="9" t="s">
        <v>59</v>
      </c>
      <c r="C23" s="9" t="s">
        <v>40</v>
      </c>
      <c r="D23" s="46">
        <v>527</v>
      </c>
      <c r="E23" s="14">
        <v>477</v>
      </c>
      <c r="F23" s="14">
        <v>432</v>
      </c>
      <c r="G23" s="14">
        <v>305</v>
      </c>
      <c r="H23" s="41">
        <f t="shared" si="3"/>
        <v>63.941299790356396</v>
      </c>
      <c r="I23" s="41">
        <f t="shared" si="4"/>
        <v>70.601851851851848</v>
      </c>
    </row>
    <row r="24" spans="1:9" ht="15.75" x14ac:dyDescent="0.25">
      <c r="A24" s="7" t="s">
        <v>206</v>
      </c>
      <c r="B24" s="9" t="s">
        <v>59</v>
      </c>
      <c r="C24" s="9" t="s">
        <v>41</v>
      </c>
      <c r="D24" s="46"/>
      <c r="E24" s="14">
        <v>300</v>
      </c>
      <c r="F24" s="14">
        <v>300</v>
      </c>
      <c r="G24" s="14"/>
      <c r="H24" s="41"/>
      <c r="I24" s="41"/>
    </row>
    <row r="25" spans="1:9" ht="15.75" x14ac:dyDescent="0.25">
      <c r="A25" s="13" t="s">
        <v>61</v>
      </c>
      <c r="B25" s="9" t="s">
        <v>59</v>
      </c>
      <c r="C25" s="9" t="s">
        <v>42</v>
      </c>
      <c r="D25" s="73">
        <v>18898</v>
      </c>
      <c r="E25" s="14">
        <v>33664</v>
      </c>
      <c r="F25" s="14">
        <v>17630</v>
      </c>
      <c r="G25" s="14">
        <v>15174</v>
      </c>
      <c r="H25" s="41">
        <f t="shared" si="3"/>
        <v>45.074857414448672</v>
      </c>
      <c r="I25" s="41">
        <f t="shared" si="4"/>
        <v>86.069200226885982</v>
      </c>
    </row>
    <row r="26" spans="1:9" ht="15.75" x14ac:dyDescent="0.25">
      <c r="A26" s="10" t="s">
        <v>62</v>
      </c>
      <c r="B26" s="11" t="s">
        <v>45</v>
      </c>
      <c r="C26" s="11"/>
      <c r="D26" s="45">
        <f>D27</f>
        <v>164</v>
      </c>
      <c r="E26" s="45">
        <f>E27</f>
        <v>164</v>
      </c>
      <c r="F26" s="12">
        <f t="shared" ref="F26:G26" si="10">F27</f>
        <v>164</v>
      </c>
      <c r="G26" s="12">
        <f t="shared" si="10"/>
        <v>164</v>
      </c>
      <c r="H26" s="42">
        <f t="shared" si="3"/>
        <v>100</v>
      </c>
      <c r="I26" s="42">
        <f t="shared" si="4"/>
        <v>100</v>
      </c>
    </row>
    <row r="27" spans="1:9" ht="31.5" x14ac:dyDescent="0.25">
      <c r="A27" s="7" t="s">
        <v>63</v>
      </c>
      <c r="B27" s="9" t="s">
        <v>45</v>
      </c>
      <c r="C27" s="9" t="s">
        <v>45</v>
      </c>
      <c r="D27" s="46">
        <v>164</v>
      </c>
      <c r="E27" s="14">
        <v>164</v>
      </c>
      <c r="F27" s="14">
        <v>164</v>
      </c>
      <c r="G27" s="14">
        <v>164</v>
      </c>
      <c r="H27" s="41">
        <f t="shared" si="3"/>
        <v>100</v>
      </c>
      <c r="I27" s="41">
        <f t="shared" si="4"/>
        <v>100</v>
      </c>
    </row>
    <row r="28" spans="1:9" ht="31.5" x14ac:dyDescent="0.25">
      <c r="A28" s="10" t="s">
        <v>64</v>
      </c>
      <c r="B28" s="11" t="s">
        <v>54</v>
      </c>
      <c r="C28" s="11"/>
      <c r="D28" s="45">
        <f>D29</f>
        <v>2140</v>
      </c>
      <c r="E28" s="12">
        <f t="shared" ref="E28:G28" si="11">E29</f>
        <v>2140</v>
      </c>
      <c r="F28" s="12">
        <f t="shared" si="11"/>
        <v>2140</v>
      </c>
      <c r="G28" s="12">
        <f t="shared" si="11"/>
        <v>2140</v>
      </c>
      <c r="H28" s="42">
        <f t="shared" si="3"/>
        <v>100</v>
      </c>
      <c r="I28" s="42">
        <f t="shared" si="4"/>
        <v>100</v>
      </c>
    </row>
    <row r="29" spans="1:9" ht="15.75" x14ac:dyDescent="0.25">
      <c r="A29" s="7" t="s">
        <v>65</v>
      </c>
      <c r="B29" s="9" t="s">
        <v>54</v>
      </c>
      <c r="C29" s="9" t="s">
        <v>40</v>
      </c>
      <c r="D29" s="46">
        <v>2140</v>
      </c>
      <c r="E29" s="14">
        <v>2140</v>
      </c>
      <c r="F29" s="14">
        <v>2140</v>
      </c>
      <c r="G29" s="14">
        <v>2140</v>
      </c>
      <c r="H29" s="41">
        <f t="shared" si="3"/>
        <v>100</v>
      </c>
      <c r="I29" s="41">
        <f t="shared" si="4"/>
        <v>100</v>
      </c>
    </row>
    <row r="30" spans="1:9" ht="31.5" x14ac:dyDescent="0.25">
      <c r="A30" s="10" t="s">
        <v>66</v>
      </c>
      <c r="B30" s="11" t="s">
        <v>55</v>
      </c>
      <c r="C30" s="11"/>
      <c r="D30" s="45">
        <f>D31+D32</f>
        <v>302</v>
      </c>
      <c r="E30" s="45">
        <f t="shared" ref="E30:G30" si="12">E31+E32</f>
        <v>462</v>
      </c>
      <c r="F30" s="45">
        <f t="shared" si="12"/>
        <v>388</v>
      </c>
      <c r="G30" s="45">
        <f t="shared" si="12"/>
        <v>372</v>
      </c>
      <c r="H30" s="41">
        <f t="shared" si="3"/>
        <v>80.519480519480524</v>
      </c>
      <c r="I30" s="41">
        <f t="shared" si="4"/>
        <v>95.876288659793815</v>
      </c>
    </row>
    <row r="31" spans="1:9" ht="15.75" x14ac:dyDescent="0.25">
      <c r="A31" s="13" t="s">
        <v>67</v>
      </c>
      <c r="B31" s="9" t="s">
        <v>55</v>
      </c>
      <c r="C31" s="9" t="s">
        <v>40</v>
      </c>
      <c r="D31" s="46">
        <v>302</v>
      </c>
      <c r="E31" s="14">
        <v>302</v>
      </c>
      <c r="F31" s="14">
        <v>228</v>
      </c>
      <c r="G31" s="14">
        <v>212</v>
      </c>
      <c r="H31" s="41">
        <f t="shared" si="3"/>
        <v>70.19867549668875</v>
      </c>
      <c r="I31" s="41">
        <f t="shared" si="4"/>
        <v>92.982456140350877</v>
      </c>
    </row>
    <row r="32" spans="1:9" ht="31.5" x14ac:dyDescent="0.25">
      <c r="A32" s="21" t="s">
        <v>169</v>
      </c>
      <c r="B32" s="9" t="s">
        <v>55</v>
      </c>
      <c r="C32" s="9" t="s">
        <v>42</v>
      </c>
      <c r="D32" s="46"/>
      <c r="E32" s="14">
        <v>160</v>
      </c>
      <c r="F32" s="14">
        <v>160</v>
      </c>
      <c r="G32" s="14">
        <v>160</v>
      </c>
      <c r="H32" s="41">
        <f t="shared" si="3"/>
        <v>100</v>
      </c>
      <c r="I32" s="41">
        <f t="shared" si="4"/>
        <v>100</v>
      </c>
    </row>
    <row r="33" spans="1:9" ht="31.5" x14ac:dyDescent="0.25">
      <c r="A33" s="16" t="s">
        <v>68</v>
      </c>
      <c r="B33" s="11" t="s">
        <v>46</v>
      </c>
      <c r="C33" s="11"/>
      <c r="D33" s="45">
        <f>D34</f>
        <v>8128</v>
      </c>
      <c r="E33" s="12">
        <f t="shared" ref="E33:G33" si="13">E34</f>
        <v>8128</v>
      </c>
      <c r="F33" s="12">
        <f t="shared" si="13"/>
        <v>8128</v>
      </c>
      <c r="G33" s="12">
        <f t="shared" si="13"/>
        <v>8128</v>
      </c>
      <c r="H33" s="42">
        <f t="shared" si="3"/>
        <v>100</v>
      </c>
      <c r="I33" s="42">
        <f t="shared" si="4"/>
        <v>100</v>
      </c>
    </row>
    <row r="34" spans="1:9" ht="15.75" x14ac:dyDescent="0.25">
      <c r="A34" s="7" t="s">
        <v>69</v>
      </c>
      <c r="B34" s="9" t="s">
        <v>46</v>
      </c>
      <c r="C34" s="9" t="s">
        <v>41</v>
      </c>
      <c r="D34" s="46">
        <v>8128</v>
      </c>
      <c r="E34" s="14">
        <v>8128</v>
      </c>
      <c r="F34" s="14">
        <v>8128</v>
      </c>
      <c r="G34" s="14">
        <v>8128</v>
      </c>
      <c r="H34" s="41">
        <f t="shared" si="3"/>
        <v>100</v>
      </c>
      <c r="I34" s="41">
        <f t="shared" si="4"/>
        <v>100</v>
      </c>
    </row>
    <row r="35" spans="1:9" ht="15.75" x14ac:dyDescent="0.25">
      <c r="A35" s="16" t="s">
        <v>70</v>
      </c>
      <c r="B35" s="11"/>
      <c r="C35" s="11"/>
      <c r="D35" s="45">
        <f>D7+D13+D15+D18+D22+D26+D28+D30+D33</f>
        <v>61035</v>
      </c>
      <c r="E35" s="45">
        <f>E7+E13+E15+E18+E22+E26+E28+E30+E33</f>
        <v>89049</v>
      </c>
      <c r="F35" s="45">
        <f>F7+F13+F15+F18+F22+F26+F28+F30+F33</f>
        <v>66152</v>
      </c>
      <c r="G35" s="45">
        <f>G7+G13+G15+G18+G22+G26+G28+G30+G33</f>
        <v>58626</v>
      </c>
      <c r="H35" s="42">
        <f t="shared" si="3"/>
        <v>65.835663511100634</v>
      </c>
      <c r="I35" s="42">
        <f t="shared" si="4"/>
        <v>88.623170879187327</v>
      </c>
    </row>
    <row r="37" spans="1:9" x14ac:dyDescent="0.25">
      <c r="D37" s="19"/>
    </row>
    <row r="38" spans="1:9" x14ac:dyDescent="0.25">
      <c r="D38" s="19"/>
      <c r="E38" s="19"/>
      <c r="F38" s="19"/>
      <c r="G38" s="19"/>
    </row>
  </sheetData>
  <mergeCells count="2">
    <mergeCell ref="A2:H2"/>
    <mergeCell ref="A3:G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2022-10-11T09:55:03Z</cp:lastPrinted>
  <dcterms:created xsi:type="dcterms:W3CDTF">2013-03-26T03:35:17Z</dcterms:created>
  <dcterms:modified xsi:type="dcterms:W3CDTF">2022-10-13T03:04:54Z</dcterms:modified>
</cp:coreProperties>
</file>