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 activeTab="2"/>
  </bookViews>
  <sheets>
    <sheet name="Приложение 1" sheetId="1" r:id="rId1"/>
    <sheet name="приложение3" sheetId="5" r:id="rId2"/>
    <sheet name="Приложение 2" sheetId="3" r:id="rId3"/>
  </sheets>
  <definedNames>
    <definedName name="_xlnm._FilterDatabase" localSheetId="0" hidden="1">'Приложение 1'!$A$7:$E$74</definedName>
  </definedNames>
  <calcPr calcId="144525"/>
</workbook>
</file>

<file path=xl/calcChain.xml><?xml version="1.0" encoding="utf-8"?>
<calcChain xmlns="http://schemas.openxmlformats.org/spreadsheetml/2006/main">
  <c r="D71" i="1" l="1"/>
  <c r="D10" i="1"/>
  <c r="D7" i="3" l="1"/>
  <c r="D9" i="1" l="1"/>
  <c r="C68" i="1"/>
  <c r="C10" i="1"/>
  <c r="E27" i="3" l="1"/>
  <c r="D27" i="3"/>
  <c r="F28" i="3"/>
  <c r="E19" i="1" l="1"/>
  <c r="E17" i="1"/>
  <c r="E19" i="3" l="1"/>
  <c r="D58" i="1" l="1"/>
  <c r="E54" i="1" l="1"/>
  <c r="E23" i="3" l="1"/>
  <c r="E12" i="1" l="1"/>
  <c r="D53" i="1"/>
  <c r="C53" i="1"/>
  <c r="D55" i="1"/>
  <c r="C55" i="1"/>
  <c r="E53" i="1" l="1"/>
  <c r="E55" i="1"/>
  <c r="C52" i="1"/>
  <c r="D52" i="1"/>
  <c r="E52" i="1" l="1"/>
  <c r="D23" i="3"/>
  <c r="D30" i="1"/>
  <c r="C71" i="1" l="1"/>
  <c r="E7" i="3" l="1"/>
  <c r="D70" i="1" l="1"/>
  <c r="D32" i="3" l="1"/>
  <c r="E32" i="3"/>
  <c r="D26" i="1"/>
  <c r="C26" i="1"/>
  <c r="C58" i="1"/>
  <c r="C28" i="1"/>
  <c r="E14" i="1"/>
  <c r="C9" i="1"/>
  <c r="E10" i="1" l="1"/>
  <c r="F15" i="3" l="1"/>
  <c r="D16" i="3"/>
  <c r="E16" i="3"/>
  <c r="E42" i="1"/>
  <c r="D40" i="1"/>
  <c r="C40" i="1"/>
  <c r="F9" i="3" l="1"/>
  <c r="F10" i="3"/>
  <c r="F13" i="3"/>
  <c r="F17" i="3"/>
  <c r="F18" i="3"/>
  <c r="F20" i="3"/>
  <c r="F21" i="3"/>
  <c r="F22" i="3"/>
  <c r="F24" i="3"/>
  <c r="F26" i="3"/>
  <c r="F29" i="3"/>
  <c r="F31" i="3"/>
  <c r="F33" i="3"/>
  <c r="F36" i="3"/>
  <c r="F7" i="3" l="1"/>
  <c r="E59" i="1"/>
  <c r="E60" i="1"/>
  <c r="E58" i="1" l="1"/>
  <c r="D34" i="1"/>
  <c r="C50" i="1" l="1"/>
  <c r="D50" i="1"/>
  <c r="C34" i="1" l="1"/>
  <c r="E11" i="1" l="1"/>
  <c r="E24" i="1"/>
  <c r="E27" i="1"/>
  <c r="E29" i="1"/>
  <c r="E35" i="1"/>
  <c r="E37" i="1"/>
  <c r="E41" i="1"/>
  <c r="E46" i="1"/>
  <c r="E49" i="1"/>
  <c r="E66" i="1"/>
  <c r="E69" i="1"/>
  <c r="E71" i="1"/>
  <c r="E72" i="1"/>
  <c r="E73" i="1"/>
  <c r="F32" i="3" l="1"/>
  <c r="F8" i="3"/>
  <c r="C23" i="1" l="1"/>
  <c r="D23" i="1"/>
  <c r="E26" i="1" l="1"/>
  <c r="E23" i="1"/>
  <c r="D19" i="3"/>
  <c r="C70" i="1"/>
  <c r="D45" i="1"/>
  <c r="C45" i="1"/>
  <c r="D44" i="1"/>
  <c r="C44" i="1"/>
  <c r="D38" i="1"/>
  <c r="C38" i="1"/>
  <c r="F19" i="3" l="1"/>
  <c r="E44" i="1"/>
  <c r="E70" i="1"/>
  <c r="E45" i="1"/>
  <c r="D48" i="1"/>
  <c r="C48" i="1"/>
  <c r="E40" i="1" l="1"/>
  <c r="E48" i="1"/>
  <c r="D36" i="1" l="1"/>
  <c r="D33" i="1" s="1"/>
  <c r="C36" i="1"/>
  <c r="C33" i="1" s="1"/>
  <c r="E36" i="1" l="1"/>
  <c r="E34" i="1"/>
  <c r="C32" i="1"/>
  <c r="D68" i="1"/>
  <c r="C67" i="1"/>
  <c r="D65" i="1"/>
  <c r="C65" i="1"/>
  <c r="C64" i="1" s="1"/>
  <c r="C63" i="1" l="1"/>
  <c r="C62" i="1" s="1"/>
  <c r="E33" i="1"/>
  <c r="E65" i="1"/>
  <c r="E68" i="1"/>
  <c r="D67" i="1"/>
  <c r="D64" i="1"/>
  <c r="D32" i="1"/>
  <c r="D14" i="3"/>
  <c r="E14" i="3"/>
  <c r="D63" i="1" l="1"/>
  <c r="D62" i="1"/>
  <c r="E67" i="1"/>
  <c r="F14" i="3"/>
  <c r="E32" i="1"/>
  <c r="E64" i="1"/>
  <c r="D47" i="1"/>
  <c r="C47" i="1"/>
  <c r="C43" i="1" s="1"/>
  <c r="D28" i="1"/>
  <c r="D25" i="1" s="1"/>
  <c r="E63" i="1" l="1"/>
  <c r="E28" i="1"/>
  <c r="E47" i="1"/>
  <c r="D43" i="1"/>
  <c r="E43" i="1" l="1"/>
  <c r="E62" i="1"/>
  <c r="D35" i="3"/>
  <c r="E35" i="3"/>
  <c r="D30" i="3"/>
  <c r="E30" i="3"/>
  <c r="C25" i="1"/>
  <c r="F23" i="3" l="1"/>
  <c r="F30" i="3"/>
  <c r="F16" i="3"/>
  <c r="D37" i="3"/>
  <c r="C10" i="5" s="1"/>
  <c r="F27" i="3"/>
  <c r="F35" i="3"/>
  <c r="E37" i="3"/>
  <c r="E25" i="1"/>
  <c r="E9" i="1"/>
  <c r="C22" i="1"/>
  <c r="C8" i="1" s="1"/>
  <c r="C74" i="1" s="1"/>
  <c r="D22" i="1"/>
  <c r="D8" i="1" s="1"/>
  <c r="D74" i="1" l="1"/>
  <c r="F37" i="3"/>
  <c r="D10" i="5"/>
  <c r="E22" i="1"/>
  <c r="E8" i="1" l="1"/>
  <c r="D9" i="5"/>
  <c r="D8" i="5" s="1"/>
  <c r="D11" i="5" s="1"/>
  <c r="C9" i="5"/>
  <c r="C8" i="5" s="1"/>
  <c r="C11" i="5" s="1"/>
  <c r="E74" i="1" l="1"/>
</calcChain>
</file>

<file path=xl/sharedStrings.xml><?xml version="1.0" encoding="utf-8"?>
<sst xmlns="http://schemas.openxmlformats.org/spreadsheetml/2006/main" count="254" uniqueCount="215">
  <si>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</si>
  <si>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</si>
  <si>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</si>
  <si>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</si>
  <si>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</si>
  <si>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</si>
  <si>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</si>
  <si>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</si>
  <si>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</si>
  <si>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</si>
  <si>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</si>
  <si>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</si>
  <si>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</si>
  <si>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</si>
  <si>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</si>
  <si>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</si>
  <si>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</si>
  <si>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</si>
  <si>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</si>
  <si>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</si>
  <si>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</si>
  <si>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</si>
  <si>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</si>
  <si>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</si>
  <si>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</si>
  <si>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</si>
  <si>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</si>
  <si>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</si>
  <si>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</si>
  <si>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</si>
  <si>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</si>
  <si>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</si>
  <si>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</si>
  <si>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</si>
  <si>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</si>
  <si>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</si>
  <si>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</si>
  <si>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</si>
  <si>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</si>
  <si>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</si>
  <si>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</si>
  <si>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</si>
  <si>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</si>
  <si>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</si>
  <si>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</si>
  <si>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</si>
  <si>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</si>
  <si>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</si>
  <si>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</si>
  <si>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</si>
  <si>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</si>
  <si>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</si>
  <si>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</si>
  <si>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</si>
  <si>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</si>
  <si>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</si>
  <si>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</si>
  <si>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</si>
  <si>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</si>
  <si>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</si>
  <si>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</si>
  <si>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</si>
  <si>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</si>
  <si>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</si>
  <si>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</si>
  <si>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</si>
  <si>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</si>
  <si>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</si>
  <si>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</si>
  <si>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</si>
  <si>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</si>
  <si>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</si>
  <si>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</si>
  <si>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</si>
  <si>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</si>
  <si>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</si>
  <si>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</si>
  <si>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</si>
  <si>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</si>
  <si>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</si>
  <si>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</si>
  <si>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</si>
  <si>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</si>
  <si>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</si>
  <si>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</si>
  <si>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</si>
  <si>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</si>
  <si>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</si>
  <si>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</si>
  <si>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</si>
  <si>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</si>
  <si>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</si>
  <si>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</si>
  <si>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</si>
  <si>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</si>
  <si>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</si>
  <si>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</si>
  <si>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</si>
  <si>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</si>
  <si>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</si>
  <si>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</si>
  <si>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</si>
  <si>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</si>
  <si>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</si>
  <si>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</si>
  <si>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</si>
  <si>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</si>
  <si>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</si>
  <si>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</si>
  <si>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</si>
  <si>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</si>
  <si>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</si>
  <si>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</si>
  <si>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</si>
  <si>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</si>
  <si>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</si>
  <si>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</si>
  <si>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</si>
  <si>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</si>
  <si>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</si>
  <si>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</si>
  <si>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</si>
  <si>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</si>
  <si>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</si>
  <si>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</si>
  <si>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</si>
  <si>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</si>
  <si>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</si>
  <si>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</si>
  <si>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</si>
  <si>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</si>
  <si>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</si>
  <si>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</si>
  <si>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</si>
  <si>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</si>
  <si>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</si>
  <si>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</si>
  <si>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</si>
  <si>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</si>
  <si>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</si>
  <si>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</si>
  <si>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</si>
  <si>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</si>
  <si>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</si>
  <si>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</si>
  <si>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</si>
  <si>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</si>
  <si>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</si>
  <si>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</si>
  <si>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</si>
  <si>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</si>
  <si>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</si>
  <si>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</si>
  <si>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</si>
  <si>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</si>
  <si>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</si>
  <si>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</si>
  <si>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</si>
  <si>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</si>
  <si>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</si>
  <si>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</si>
  <si>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</si>
  <si>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</si>
  <si>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</si>
  <si>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</si>
  <si>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</si>
  <si>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</si>
  <si>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</si>
  <si>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</si>
  <si>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</si>
  <si>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</si>
  <si>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</si>
  <si>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000 1 0900000000000 000</t>
  </si>
  <si>
    <t>ЗАДОЛЖЕННОСТЬ И ПЕРЕРАСЧЕТЫ ПО ОТМЕНЕННЫМ НАЛОГАМ, СБОРАМ И ИНЫМ ОБЯЗАТЕЛЬНЫМ ПЛАТЕЖАМ</t>
  </si>
  <si>
    <t>182 1 09 04053 10 0000 110</t>
  </si>
  <si>
    <t>Земельный налог (по обязательствам, возникшим до 1 января 2006 года), мобилизуемый на территориях сельских поселений</t>
  </si>
  <si>
    <t>Коммунальное хозяйство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</si>
  <si>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рублей).</t>
  </si>
  <si>
    <t xml:space="preserve">Кассовое исполнено </t>
  </si>
  <si>
    <t>000 1 14 00000 00 0000 000</t>
  </si>
  <si>
    <t>ДОХОДЫ ОТ ПРОДАЖИ МАТЕРИАЛЬНЫХ И НЕМАТЕРИАЛЬНЫХ АКТИВОВ</t>
  </si>
  <si>
    <t>066 1 14 02000 00 0000 000</t>
  </si>
  <si>
    <t>066 1 14 06000 00 0000 430</t>
  </si>
  <si>
    <t>Доходы 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</si>
  <si>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 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</si>
  <si>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 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</si>
  <si>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066 1 14 06025 10 0000 430</t>
  </si>
  <si>
    <t>066 1 14 02053 10 0000 410</t>
  </si>
  <si>
    <r>
      <t xml:space="preserve">Доходы от продажи земельных участков, находящихся в государственной и муниципальной собственности </t>
    </r>
    <r>
      <rPr>
        <sz val="12"/>
        <color theme="1"/>
        <rFont val="PT Astra Serif"/>
        <family val="1"/>
        <charset val="204"/>
      </rPr>
      <t>(при наличии плановых показателей)</t>
    </r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</si>
  <si>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</si>
  <si>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066 1 14 13060 10 0000 410</t>
  </si>
  <si>
    <t>06611610032100000140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</si>
  <si>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</si>
  <si>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Профессиональная подготовка, переподготовка и повышение квалификации</t>
  </si>
  <si>
    <t>18210102150010000110</t>
  </si>
  <si>
    <t>18210102160010000110</t>
  </si>
  <si>
    <t>18210102170010000110</t>
  </si>
  <si>
    <t>18210102030011000110</t>
  </si>
  <si>
    <t>18210102140011000110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</si>
  <si>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</si>
  <si>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18210102230011000110</t>
  </si>
  <si>
    <t>Налог на доходы физических лиц в части суммы налога, превышающей 650 тысяч рублей, относящейся к налоговой базе, указанной в пункте 62 статьи 210 Налогового кодекса Российской Федерации,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</si>
  <si>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</si>
  <si>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</si>
  <si>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</si>
  <si>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</si>
  <si>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</si>
  <si>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</si>
  <si>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</si>
  <si>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Обеспечение проведения выборов и референдумов</t>
  </si>
  <si>
    <t>18210102210011000110</t>
  </si>
  <si>
    <t>НДФЛ с доходов в виде выплат районного коэффициента и процентных надбавок (если сумма не превышает 5 млн рублей).</t>
  </si>
  <si>
    <t>муниципального образования поселок Боровский за февраль 2025 года</t>
  </si>
  <si>
    <t>по кодам классификации доходов бюджетов за январь-март 2025 года</t>
  </si>
  <si>
    <t>разделам и подразделам классификации расходов бюджетов за январь- март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</si>
</sst>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rgb="FF22272F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color indexed="8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8" fillId="0" borderId="0" xfId="0" applyFont="1"/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>
      <alignment vertical="top"/>
    </xf>
    <xf numFmtId="0" fontId="11" fillId="0" borderId="1" xfId="1" applyFont="1" applyBorder="1" applyAlignment="1">
      <alignment vertical="top" wrapText="1"/>
    </xf>
    <xf numFmtId="0" fontId="11" fillId="0" borderId="1" xfId="1" applyFont="1" applyFill="1" applyBorder="1" applyAlignment="1" applyProtection="1">
      <alignment vertical="top" wrapText="1"/>
    </xf>
    <xf numFmtId="49" fontId="11" fillId="0" borderId="1" xfId="1" applyNumberFormat="1" applyFont="1" applyBorder="1" applyAlignment="1">
      <alignment vertical="top" wrapText="1"/>
    </xf>
    <xf numFmtId="3" fontId="11" fillId="0" borderId="1" xfId="1" applyNumberFormat="1" applyFont="1" applyBorder="1" applyAlignment="1">
      <alignment vertical="top" wrapText="1"/>
    </xf>
    <xf numFmtId="1" fontId="12" fillId="0" borderId="1" xfId="0" applyNumberFormat="1" applyFont="1" applyBorder="1" applyAlignment="1">
      <alignment vertical="top" wrapText="1"/>
    </xf>
    <xf numFmtId="49" fontId="13" fillId="0" borderId="1" xfId="1" applyNumberFormat="1" applyFont="1" applyBorder="1" applyAlignment="1">
      <alignment vertical="top" wrapText="1"/>
    </xf>
    <xf numFmtId="3" fontId="13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 wrapText="1"/>
    </xf>
    <xf numFmtId="1" fontId="13" fillId="0" borderId="1" xfId="1" applyNumberFormat="1" applyFont="1" applyBorder="1" applyAlignment="1">
      <alignment vertical="top" wrapText="1"/>
    </xf>
    <xf numFmtId="49" fontId="11" fillId="0" borderId="1" xfId="0" applyNumberFormat="1" applyFont="1" applyBorder="1" applyAlignment="1" applyProtection="1">
      <alignment vertical="top" wrapText="1"/>
    </xf>
    <xf numFmtId="49" fontId="15" fillId="0" borderId="1" xfId="0" applyNumberFormat="1" applyFont="1" applyBorder="1" applyAlignment="1" applyProtection="1">
      <alignment vertical="top"/>
    </xf>
    <xf numFmtId="0" fontId="14" fillId="0" borderId="1" xfId="0" applyFont="1" applyBorder="1" applyAlignment="1">
      <alignment vertical="top" wrapText="1"/>
    </xf>
    <xf numFmtId="49" fontId="13" fillId="0" borderId="1" xfId="0" applyNumberFormat="1" applyFont="1" applyBorder="1" applyAlignment="1" applyProtection="1">
      <alignment vertical="top" wrapText="1"/>
    </xf>
    <xf numFmtId="49" fontId="13" fillId="4" borderId="1" xfId="1" applyNumberFormat="1" applyFont="1" applyFill="1" applyBorder="1" applyAlignment="1">
      <alignment vertical="top" wrapText="1"/>
    </xf>
    <xf numFmtId="49" fontId="11" fillId="4" borderId="1" xfId="1" applyNumberFormat="1" applyFont="1" applyFill="1" applyBorder="1" applyAlignment="1">
      <alignment vertical="top" wrapText="1"/>
    </xf>
    <xf numFmtId="0" fontId="13" fillId="0" borderId="1" xfId="1" applyFont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 readingOrder="1"/>
    </xf>
    <xf numFmtId="0" fontId="16" fillId="0" borderId="1" xfId="0" applyFont="1" applyBorder="1"/>
    <xf numFmtId="1" fontId="11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/>
    </xf>
    <xf numFmtId="1" fontId="15" fillId="0" borderId="1" xfId="0" applyNumberFormat="1" applyFont="1" applyBorder="1" applyAlignment="1">
      <alignment vertical="top" wrapText="1"/>
    </xf>
    <xf numFmtId="0" fontId="14" fillId="0" borderId="1" xfId="0" applyFont="1" applyBorder="1" applyAlignment="1">
      <alignment horizontal="left" wrapText="1"/>
    </xf>
    <xf numFmtId="3" fontId="3" fillId="4" borderId="1" xfId="1" applyNumberFormat="1" applyFont="1" applyFill="1" applyBorder="1" applyAlignment="1" applyProtection="1">
      <alignment vertical="top"/>
    </xf>
    <xf numFmtId="165" fontId="1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vertical="top" wrapText="1"/>
    </xf>
    <xf numFmtId="165" fontId="13" fillId="0" borderId="1" xfId="1" applyNumberFormat="1" applyFont="1" applyBorder="1" applyAlignment="1">
      <alignment vertical="top" wrapText="1"/>
    </xf>
    <xf numFmtId="165" fontId="13" fillId="4" borderId="1" xfId="1" applyNumberFormat="1" applyFont="1" applyFill="1" applyBorder="1" applyAlignment="1">
      <alignment vertical="top" wrapText="1"/>
    </xf>
    <xf numFmtId="165" fontId="13" fillId="0" borderId="1" xfId="0" applyNumberFormat="1" applyFont="1" applyBorder="1" applyAlignment="1" applyProtection="1">
      <alignment vertical="top" wrapText="1"/>
    </xf>
    <xf numFmtId="0" fontId="16" fillId="0" borderId="1" xfId="0" applyFont="1" applyBorder="1" applyAlignment="1">
      <alignment vertical="top" wrapText="1"/>
    </xf>
    <xf numFmtId="49" fontId="11" fillId="0" borderId="1" xfId="1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vertical="top" wrapText="1"/>
    </xf>
    <xf numFmtId="1" fontId="13" fillId="0" borderId="1" xfId="1" applyNumberFormat="1" applyFont="1" applyFill="1" applyBorder="1" applyAlignment="1">
      <alignment vertical="top" wrapText="1"/>
    </xf>
    <xf numFmtId="0" fontId="14" fillId="0" borderId="4" xfId="0" applyFont="1" applyBorder="1" applyAlignment="1">
      <alignment horizontal="left" vertical="center" wrapText="1" readingOrder="1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opLeftCell="A60" zoomScale="59" zoomScaleNormal="59" workbookViewId="0">
      <selection activeCell="E73" sqref="E73"/>
    </sheetView>
  </sheetViews>
  <sheetFormatPr defaultRowHeight="15"/>
  <cols>
    <col min="1" max="1" width="32" customWidth="1"/>
    <col min="2" max="2" width="44.85546875" customWidth="1"/>
    <col min="3" max="3" width="14.42578125" customWidth="1"/>
    <col min="4" max="4" width="15.42578125" customWidth="1"/>
    <col min="5" max="5" width="11.7109375" customWidth="1"/>
  </cols>
  <sheetData>
    <row r="1" spans="1:5">
      <c r="D1" t="s">
        <v>21</v>
      </c>
    </row>
    <row r="2" spans="1:5" hidden="1">
      <c r="C2" t="s">
        <v>22</v>
      </c>
    </row>
    <row r="3" spans="1:5" hidden="1">
      <c r="C3" t="s">
        <v>23</v>
      </c>
    </row>
    <row r="4" spans="1:5" ht="16.5">
      <c r="A4" s="85" t="s">
        <v>24</v>
      </c>
      <c r="B4" s="85"/>
      <c r="C4" s="85"/>
      <c r="D4" s="85"/>
    </row>
    <row r="5" spans="1:5" ht="16.5">
      <c r="A5" s="39"/>
      <c r="B5" s="40" t="s">
        <v>213</v>
      </c>
      <c r="C5" s="40"/>
      <c r="D5" s="41"/>
    </row>
    <row r="6" spans="1:5" ht="26.25" customHeight="1">
      <c r="A6" s="1"/>
      <c r="B6" s="1"/>
      <c r="C6" s="1"/>
      <c r="D6" s="2" t="s">
        <v>0</v>
      </c>
    </row>
    <row r="7" spans="1:5" ht="52.5" customHeight="1">
      <c r="A7" s="47" t="s">
        <v>1</v>
      </c>
      <c r="B7" s="47" t="s">
        <v>2</v>
      </c>
      <c r="C7" s="47" t="s">
        <v>20</v>
      </c>
      <c r="D7" s="48" t="s">
        <v>3</v>
      </c>
      <c r="E7" s="48" t="s">
        <v>151</v>
      </c>
    </row>
    <row r="8" spans="1:5" ht="42.75" customHeight="1">
      <c r="A8" s="49" t="s">
        <v>106</v>
      </c>
      <c r="B8" s="49" t="s">
        <v>4</v>
      </c>
      <c r="C8" s="65">
        <f>C9+C22+C30+C32+C43+C52+C58</f>
        <v>47888.5</v>
      </c>
      <c r="D8" s="65">
        <f>D9+D22+D30+D32+D43+D52+D58</f>
        <v>8274.4</v>
      </c>
      <c r="E8" s="51">
        <f t="shared" ref="E8:E37" si="0">D8/C8*100</f>
        <v>17.278469778756904</v>
      </c>
    </row>
    <row r="9" spans="1:5" s="30" customFormat="1" ht="15.75" customHeight="1">
      <c r="A9" s="49" t="s">
        <v>107</v>
      </c>
      <c r="B9" s="49" t="s">
        <v>5</v>
      </c>
      <c r="C9" s="65">
        <f>C10</f>
        <v>19851</v>
      </c>
      <c r="D9" s="65">
        <f>D10</f>
        <v>2671.5999999999995</v>
      </c>
      <c r="E9" s="51">
        <f t="shared" si="0"/>
        <v>13.458264067301393</v>
      </c>
    </row>
    <row r="10" spans="1:5" ht="21" customHeight="1">
      <c r="A10" s="52" t="s">
        <v>6</v>
      </c>
      <c r="B10" s="52" t="s">
        <v>7</v>
      </c>
      <c r="C10" s="55">
        <f>C11+C12+C13+C14+C16+C17+C18+C19+C21</f>
        <v>19851</v>
      </c>
      <c r="D10" s="55">
        <f>D11+D12+D13+D14+D16+D17+D18+D19+D21+D15+D20</f>
        <v>2671.5999999999995</v>
      </c>
      <c r="E10" s="54">
        <f t="shared" si="0"/>
        <v>13.458264067301393</v>
      </c>
    </row>
    <row r="11" spans="1:5" ht="119.25" customHeight="1">
      <c r="A11" s="52" t="s">
        <v>8</v>
      </c>
      <c r="B11" s="70" t="s">
        <v>206</v>
      </c>
      <c r="C11" s="55">
        <v>11266.9</v>
      </c>
      <c r="D11" s="55">
        <v>1448</v>
      </c>
      <c r="E11" s="54">
        <f t="shared" si="0"/>
        <v>12.851804844278373</v>
      </c>
    </row>
    <row r="12" spans="1:5" ht="167.25" customHeight="1">
      <c r="A12" s="52" t="s">
        <v>108</v>
      </c>
      <c r="B12" s="70" t="s">
        <v>207</v>
      </c>
      <c r="C12" s="55">
        <v>15</v>
      </c>
      <c r="D12" s="55">
        <v>6.1</v>
      </c>
      <c r="E12" s="54">
        <f>D12/C12*100</f>
        <v>40.666666666666664</v>
      </c>
    </row>
    <row r="13" spans="1:5" ht="167.25" customHeight="1">
      <c r="A13" s="52" t="s">
        <v>197</v>
      </c>
      <c r="B13" s="70" t="s">
        <v>208</v>
      </c>
      <c r="C13" s="55"/>
      <c r="D13" s="55">
        <v>22.4</v>
      </c>
      <c r="E13" s="54"/>
    </row>
    <row r="14" spans="1:5" ht="158.25" customHeight="1">
      <c r="A14" s="52" t="s">
        <v>171</v>
      </c>
      <c r="B14" s="71" t="s">
        <v>170</v>
      </c>
      <c r="C14" s="55">
        <v>1059.4000000000001</v>
      </c>
      <c r="D14" s="55">
        <v>82.3</v>
      </c>
      <c r="E14" s="54">
        <f t="shared" si="0"/>
        <v>7.7685482348499146</v>
      </c>
    </row>
    <row r="15" spans="1:5" ht="180" customHeight="1">
      <c r="A15" s="52" t="s">
        <v>204</v>
      </c>
      <c r="B15" s="71" t="s">
        <v>205</v>
      </c>
      <c r="C15" s="55"/>
      <c r="D15" s="55">
        <v>22.1</v>
      </c>
      <c r="E15" s="54"/>
    </row>
    <row r="16" spans="1:5" ht="89.25" customHeight="1">
      <c r="A16" s="52" t="s">
        <v>198</v>
      </c>
      <c r="B16" s="71" t="s">
        <v>177</v>
      </c>
      <c r="C16" s="55"/>
      <c r="D16" s="55">
        <v>154.4</v>
      </c>
      <c r="E16" s="54"/>
    </row>
    <row r="17" spans="1:5" ht="66.75" customHeight="1">
      <c r="A17" s="72" t="s">
        <v>194</v>
      </c>
      <c r="B17" s="52" t="s">
        <v>202</v>
      </c>
      <c r="C17" s="55">
        <v>2535.3000000000002</v>
      </c>
      <c r="D17" s="55">
        <v>251.6</v>
      </c>
      <c r="E17" s="54">
        <f t="shared" si="0"/>
        <v>9.9238748866011903</v>
      </c>
    </row>
    <row r="18" spans="1:5" ht="66.75" customHeight="1">
      <c r="A18" s="72" t="s">
        <v>195</v>
      </c>
      <c r="B18" s="52" t="s">
        <v>199</v>
      </c>
      <c r="C18" s="55">
        <v>1219.2</v>
      </c>
      <c r="D18" s="55">
        <v>83.9</v>
      </c>
      <c r="E18" s="54"/>
    </row>
    <row r="19" spans="1:5" ht="91.5" customHeight="1">
      <c r="A19" s="72" t="s">
        <v>196</v>
      </c>
      <c r="B19" s="52" t="s">
        <v>203</v>
      </c>
      <c r="C19" s="55">
        <v>3755.2</v>
      </c>
      <c r="D19" s="55">
        <v>291.5</v>
      </c>
      <c r="E19" s="54">
        <f t="shared" si="0"/>
        <v>7.7625692373242448</v>
      </c>
    </row>
    <row r="20" spans="1:5" ht="91.5" customHeight="1">
      <c r="A20" s="72" t="s">
        <v>210</v>
      </c>
      <c r="B20" s="52" t="s">
        <v>211</v>
      </c>
      <c r="C20" s="55"/>
      <c r="D20" s="55">
        <v>268.2</v>
      </c>
      <c r="E20" s="54"/>
    </row>
    <row r="21" spans="1:5" ht="91.5" customHeight="1">
      <c r="A21" s="72" t="s">
        <v>200</v>
      </c>
      <c r="B21" s="52" t="s">
        <v>201</v>
      </c>
      <c r="C21" s="55"/>
      <c r="D21" s="55">
        <v>41.1</v>
      </c>
      <c r="E21" s="54"/>
    </row>
    <row r="22" spans="1:5" s="30" customFormat="1" ht="15.75">
      <c r="A22" s="49" t="s">
        <v>9</v>
      </c>
      <c r="B22" s="49" t="s">
        <v>10</v>
      </c>
      <c r="C22" s="65">
        <f>C23+C25</f>
        <v>23681</v>
      </c>
      <c r="D22" s="65">
        <f>D23+D25</f>
        <v>2728</v>
      </c>
      <c r="E22" s="51">
        <f t="shared" si="0"/>
        <v>11.519783792914151</v>
      </c>
    </row>
    <row r="23" spans="1:5" ht="15.75">
      <c r="A23" s="52" t="s">
        <v>109</v>
      </c>
      <c r="B23" s="52" t="s">
        <v>11</v>
      </c>
      <c r="C23" s="55">
        <f>C24</f>
        <v>5779</v>
      </c>
      <c r="D23" s="55">
        <f>D24</f>
        <v>446.5</v>
      </c>
      <c r="E23" s="54">
        <f t="shared" si="0"/>
        <v>7.7262502163003983</v>
      </c>
    </row>
    <row r="24" spans="1:5" ht="63.75" customHeight="1">
      <c r="A24" s="52" t="s">
        <v>110</v>
      </c>
      <c r="B24" s="52" t="s">
        <v>94</v>
      </c>
      <c r="C24" s="55">
        <v>5779</v>
      </c>
      <c r="D24" s="55">
        <v>446.5</v>
      </c>
      <c r="E24" s="54">
        <f t="shared" si="0"/>
        <v>7.7262502163003983</v>
      </c>
    </row>
    <row r="25" spans="1:5" ht="15.75">
      <c r="A25" s="52" t="s">
        <v>111</v>
      </c>
      <c r="B25" s="52" t="s">
        <v>12</v>
      </c>
      <c r="C25" s="55">
        <f>C26+C28</f>
        <v>17902</v>
      </c>
      <c r="D25" s="55">
        <f>D26+D28</f>
        <v>2281.5</v>
      </c>
      <c r="E25" s="54">
        <f t="shared" si="0"/>
        <v>12.744386102111497</v>
      </c>
    </row>
    <row r="26" spans="1:5" ht="23.25" customHeight="1">
      <c r="A26" s="52" t="s">
        <v>96</v>
      </c>
      <c r="B26" s="52" t="s">
        <v>95</v>
      </c>
      <c r="C26" s="55">
        <f>C27</f>
        <v>10542</v>
      </c>
      <c r="D26" s="55">
        <f t="shared" ref="D26" si="1">D27</f>
        <v>1729.4</v>
      </c>
      <c r="E26" s="54">
        <f t="shared" si="0"/>
        <v>16.404856763422501</v>
      </c>
    </row>
    <row r="27" spans="1:5" ht="72" customHeight="1">
      <c r="A27" s="52" t="s">
        <v>97</v>
      </c>
      <c r="B27" s="52" t="s">
        <v>98</v>
      </c>
      <c r="C27" s="55">
        <v>10542</v>
      </c>
      <c r="D27" s="55">
        <v>1729.4</v>
      </c>
      <c r="E27" s="54">
        <f t="shared" si="0"/>
        <v>16.404856763422501</v>
      </c>
    </row>
    <row r="28" spans="1:5" ht="36.75" customHeight="1">
      <c r="A28" s="52" t="s">
        <v>99</v>
      </c>
      <c r="B28" s="52" t="s">
        <v>100</v>
      </c>
      <c r="C28" s="55">
        <f>C29</f>
        <v>7360</v>
      </c>
      <c r="D28" s="55">
        <f>D29</f>
        <v>552.1</v>
      </c>
      <c r="E28" s="54">
        <f t="shared" si="0"/>
        <v>7.5013586956521747</v>
      </c>
    </row>
    <row r="29" spans="1:5" ht="69" customHeight="1">
      <c r="A29" s="52" t="s">
        <v>101</v>
      </c>
      <c r="B29" s="52" t="s">
        <v>102</v>
      </c>
      <c r="C29" s="55">
        <v>7360</v>
      </c>
      <c r="D29" s="55">
        <v>552.1</v>
      </c>
      <c r="E29" s="54">
        <f t="shared" si="0"/>
        <v>7.5013586956521747</v>
      </c>
    </row>
    <row r="30" spans="1:5" ht="65.25" customHeight="1">
      <c r="A30" s="56" t="s">
        <v>172</v>
      </c>
      <c r="B30" s="73" t="s">
        <v>173</v>
      </c>
      <c r="C30" s="55"/>
      <c r="D30" s="55">
        <f>D31</f>
        <v>0</v>
      </c>
      <c r="E30" s="54"/>
    </row>
    <row r="31" spans="1:5" ht="66" customHeight="1">
      <c r="A31" s="57" t="s">
        <v>174</v>
      </c>
      <c r="B31" s="58" t="s">
        <v>175</v>
      </c>
      <c r="C31" s="55"/>
      <c r="D31" s="55"/>
      <c r="E31" s="54"/>
    </row>
    <row r="32" spans="1:5" s="30" customFormat="1" ht="70.5" customHeight="1">
      <c r="A32" s="49" t="s">
        <v>113</v>
      </c>
      <c r="B32" s="49" t="s">
        <v>13</v>
      </c>
      <c r="C32" s="65">
        <f>C33+C40+C38</f>
        <v>2029.5</v>
      </c>
      <c r="D32" s="65">
        <f>D33+D40+D38</f>
        <v>2146.1</v>
      </c>
      <c r="E32" s="51">
        <f t="shared" si="0"/>
        <v>105.74525745257452</v>
      </c>
    </row>
    <row r="33" spans="1:5" ht="207" customHeight="1">
      <c r="A33" s="52" t="s">
        <v>112</v>
      </c>
      <c r="B33" s="74" t="s">
        <v>25</v>
      </c>
      <c r="C33" s="55">
        <f>C34+C36</f>
        <v>1288</v>
      </c>
      <c r="D33" s="55">
        <f>D34+D36</f>
        <v>1922</v>
      </c>
      <c r="E33" s="54">
        <f t="shared" si="0"/>
        <v>149.22360248447205</v>
      </c>
    </row>
    <row r="34" spans="1:5" ht="166.5" customHeight="1">
      <c r="A34" s="60" t="s">
        <v>114</v>
      </c>
      <c r="B34" s="74" t="s">
        <v>90</v>
      </c>
      <c r="C34" s="55">
        <f>C35</f>
        <v>178</v>
      </c>
      <c r="D34" s="55">
        <f t="shared" ref="D34" si="2">D35</f>
        <v>44.5</v>
      </c>
      <c r="E34" s="54">
        <f t="shared" si="0"/>
        <v>25</v>
      </c>
    </row>
    <row r="35" spans="1:5" ht="151.5" customHeight="1">
      <c r="A35" s="60" t="s">
        <v>115</v>
      </c>
      <c r="B35" s="75" t="s">
        <v>93</v>
      </c>
      <c r="C35" s="55">
        <v>178</v>
      </c>
      <c r="D35" s="55">
        <v>44.5</v>
      </c>
      <c r="E35" s="54">
        <f t="shared" si="0"/>
        <v>25</v>
      </c>
    </row>
    <row r="36" spans="1:5" ht="66" customHeight="1">
      <c r="A36" s="52" t="s">
        <v>116</v>
      </c>
      <c r="B36" s="75" t="s">
        <v>91</v>
      </c>
      <c r="C36" s="55">
        <f>C37</f>
        <v>1110</v>
      </c>
      <c r="D36" s="55">
        <f>D37</f>
        <v>1877.5</v>
      </c>
      <c r="E36" s="54">
        <f t="shared" si="0"/>
        <v>169.14414414414415</v>
      </c>
    </row>
    <row r="37" spans="1:5" ht="57" customHeight="1">
      <c r="A37" s="52" t="s">
        <v>117</v>
      </c>
      <c r="B37" s="52" t="s">
        <v>103</v>
      </c>
      <c r="C37" s="55">
        <v>1110</v>
      </c>
      <c r="D37" s="55">
        <v>1877.5</v>
      </c>
      <c r="E37" s="54">
        <f t="shared" si="0"/>
        <v>169.14414414414415</v>
      </c>
    </row>
    <row r="38" spans="1:5" ht="65.25" customHeight="1">
      <c r="A38" s="59" t="s">
        <v>138</v>
      </c>
      <c r="B38" s="59" t="s">
        <v>136</v>
      </c>
      <c r="C38" s="55">
        <f>C39</f>
        <v>0.5</v>
      </c>
      <c r="D38" s="55">
        <f>D39</f>
        <v>0.5</v>
      </c>
      <c r="E38" s="54"/>
    </row>
    <row r="39" spans="1:5" ht="68.25" customHeight="1">
      <c r="A39" s="59" t="s">
        <v>139</v>
      </c>
      <c r="B39" s="59" t="s">
        <v>137</v>
      </c>
      <c r="C39" s="55">
        <v>0.5</v>
      </c>
      <c r="D39" s="55">
        <v>0.5</v>
      </c>
      <c r="E39" s="54"/>
    </row>
    <row r="40" spans="1:5" ht="135" customHeight="1">
      <c r="A40" s="59" t="s">
        <v>126</v>
      </c>
      <c r="B40" s="76" t="s">
        <v>125</v>
      </c>
      <c r="C40" s="55">
        <f>C41+C42</f>
        <v>741</v>
      </c>
      <c r="D40" s="55">
        <f t="shared" ref="D40" si="3">D41+D42</f>
        <v>223.60000000000002</v>
      </c>
      <c r="E40" s="54">
        <f t="shared" ref="E40:E55" si="4">D40/C40*100</f>
        <v>30.175438596491233</v>
      </c>
    </row>
    <row r="41" spans="1:5" ht="124.5" customHeight="1">
      <c r="A41" s="59" t="s">
        <v>128</v>
      </c>
      <c r="B41" s="59" t="s">
        <v>127</v>
      </c>
      <c r="C41" s="55">
        <v>684</v>
      </c>
      <c r="D41" s="55">
        <v>206.3</v>
      </c>
      <c r="E41" s="51">
        <f t="shared" si="4"/>
        <v>30.160818713450293</v>
      </c>
    </row>
    <row r="42" spans="1:5" ht="164.25" customHeight="1">
      <c r="A42" s="59" t="s">
        <v>167</v>
      </c>
      <c r="B42" s="77" t="s">
        <v>168</v>
      </c>
      <c r="C42" s="55">
        <v>57</v>
      </c>
      <c r="D42" s="55">
        <v>17.3</v>
      </c>
      <c r="E42" s="51">
        <f t="shared" si="4"/>
        <v>30.350877192982455</v>
      </c>
    </row>
    <row r="43" spans="1:5" s="30" customFormat="1" ht="48.75" customHeight="1">
      <c r="A43" s="49" t="s">
        <v>118</v>
      </c>
      <c r="B43" s="49" t="s">
        <v>14</v>
      </c>
      <c r="C43" s="65">
        <f>C47+C44</f>
        <v>376</v>
      </c>
      <c r="D43" s="65">
        <f>D47+D44</f>
        <v>225.3</v>
      </c>
      <c r="E43" s="51">
        <f t="shared" si="4"/>
        <v>59.920212765957444</v>
      </c>
    </row>
    <row r="44" spans="1:5" s="35" customFormat="1" ht="33" customHeight="1">
      <c r="A44" s="52" t="s">
        <v>142</v>
      </c>
      <c r="B44" s="52" t="s">
        <v>140</v>
      </c>
      <c r="C44" s="55">
        <f>C46</f>
        <v>10</v>
      </c>
      <c r="D44" s="55">
        <f>D46</f>
        <v>3.5</v>
      </c>
      <c r="E44" s="54">
        <f t="shared" si="4"/>
        <v>35</v>
      </c>
    </row>
    <row r="45" spans="1:5" s="35" customFormat="1" ht="33" customHeight="1">
      <c r="A45" s="52" t="s">
        <v>145</v>
      </c>
      <c r="B45" s="52" t="s">
        <v>144</v>
      </c>
      <c r="C45" s="55">
        <f>C46</f>
        <v>10</v>
      </c>
      <c r="D45" s="55">
        <f>D46</f>
        <v>3.5</v>
      </c>
      <c r="E45" s="54">
        <f t="shared" si="4"/>
        <v>35</v>
      </c>
    </row>
    <row r="46" spans="1:5" s="35" customFormat="1" ht="69" customHeight="1">
      <c r="A46" s="52" t="s">
        <v>143</v>
      </c>
      <c r="B46" s="52" t="s">
        <v>141</v>
      </c>
      <c r="C46" s="55">
        <v>10</v>
      </c>
      <c r="D46" s="55">
        <v>3.5</v>
      </c>
      <c r="E46" s="54">
        <f t="shared" si="4"/>
        <v>35</v>
      </c>
    </row>
    <row r="47" spans="1:5" ht="31.5" customHeight="1">
      <c r="A47" s="52" t="s">
        <v>119</v>
      </c>
      <c r="B47" s="52" t="s">
        <v>26</v>
      </c>
      <c r="C47" s="55">
        <f>C50+C48</f>
        <v>366</v>
      </c>
      <c r="D47" s="55">
        <f>D50+D48</f>
        <v>221.8</v>
      </c>
      <c r="E47" s="54">
        <f t="shared" si="4"/>
        <v>60.601092896174869</v>
      </c>
    </row>
    <row r="48" spans="1:5" ht="71.25" customHeight="1">
      <c r="A48" s="59" t="s">
        <v>131</v>
      </c>
      <c r="B48" s="59" t="s">
        <v>129</v>
      </c>
      <c r="C48" s="55">
        <f>C49</f>
        <v>366</v>
      </c>
      <c r="D48" s="55">
        <f>D49</f>
        <v>129.80000000000001</v>
      </c>
      <c r="E48" s="54">
        <f t="shared" si="4"/>
        <v>35.464480874316948</v>
      </c>
    </row>
    <row r="49" spans="1:5" ht="85.5" customHeight="1">
      <c r="A49" s="59" t="s">
        <v>132</v>
      </c>
      <c r="B49" s="59" t="s">
        <v>130</v>
      </c>
      <c r="C49" s="55">
        <v>366</v>
      </c>
      <c r="D49" s="55">
        <v>129.80000000000001</v>
      </c>
      <c r="E49" s="54">
        <f t="shared" si="4"/>
        <v>35.464480874316948</v>
      </c>
    </row>
    <row r="50" spans="1:5" ht="61.5" customHeight="1">
      <c r="A50" s="52" t="s">
        <v>120</v>
      </c>
      <c r="B50" s="52" t="s">
        <v>27</v>
      </c>
      <c r="C50" s="55">
        <f t="shared" ref="C50:D50" si="5">C51</f>
        <v>0</v>
      </c>
      <c r="D50" s="55">
        <f t="shared" si="5"/>
        <v>92</v>
      </c>
      <c r="E50" s="51"/>
    </row>
    <row r="51" spans="1:5" ht="67.5" customHeight="1">
      <c r="A51" s="52" t="s">
        <v>121</v>
      </c>
      <c r="B51" s="52" t="s">
        <v>104</v>
      </c>
      <c r="C51" s="55"/>
      <c r="D51" s="55">
        <v>92</v>
      </c>
      <c r="E51" s="51"/>
    </row>
    <row r="52" spans="1:5" ht="67.5" customHeight="1">
      <c r="A52" s="78" t="s">
        <v>179</v>
      </c>
      <c r="B52" s="79" t="s">
        <v>180</v>
      </c>
      <c r="C52" s="65">
        <f>C53+C55+C57</f>
        <v>1942</v>
      </c>
      <c r="D52" s="65">
        <f>D53+D55+D57</f>
        <v>496.9</v>
      </c>
      <c r="E52" s="51">
        <f t="shared" si="4"/>
        <v>25.587023686920702</v>
      </c>
    </row>
    <row r="53" spans="1:5" ht="67.5" customHeight="1">
      <c r="A53" s="63" t="s">
        <v>181</v>
      </c>
      <c r="B53" s="77" t="s">
        <v>183</v>
      </c>
      <c r="C53" s="66">
        <f>C54</f>
        <v>1942</v>
      </c>
      <c r="D53" s="66">
        <f t="shared" ref="D53" si="6">D54</f>
        <v>496.9</v>
      </c>
      <c r="E53" s="54">
        <f t="shared" si="4"/>
        <v>25.587023686920702</v>
      </c>
    </row>
    <row r="54" spans="1:5" ht="67.5" customHeight="1">
      <c r="A54" s="64" t="s">
        <v>187</v>
      </c>
      <c r="B54" s="77" t="s">
        <v>184</v>
      </c>
      <c r="C54" s="67">
        <v>1942</v>
      </c>
      <c r="D54" s="55">
        <v>496.9</v>
      </c>
      <c r="E54" s="54">
        <f t="shared" si="4"/>
        <v>25.587023686920702</v>
      </c>
    </row>
    <row r="55" spans="1:5" ht="67.5" customHeight="1">
      <c r="A55" s="63" t="s">
        <v>182</v>
      </c>
      <c r="B55" s="80" t="s">
        <v>188</v>
      </c>
      <c r="C55" s="66">
        <f>C56</f>
        <v>0</v>
      </c>
      <c r="D55" s="66">
        <f t="shared" ref="D55" si="7">D56</f>
        <v>0</v>
      </c>
      <c r="E55" s="54" t="e">
        <f t="shared" si="4"/>
        <v>#DIV/0!</v>
      </c>
    </row>
    <row r="56" spans="1:5" ht="67.5" customHeight="1">
      <c r="A56" s="64" t="s">
        <v>186</v>
      </c>
      <c r="B56" s="77" t="s">
        <v>185</v>
      </c>
      <c r="C56" s="66"/>
      <c r="D56" s="55"/>
      <c r="E56" s="54"/>
    </row>
    <row r="57" spans="1:5" ht="67.5" customHeight="1">
      <c r="A57" s="81" t="s">
        <v>190</v>
      </c>
      <c r="B57" s="81" t="s">
        <v>189</v>
      </c>
      <c r="C57" s="66"/>
      <c r="D57" s="55"/>
      <c r="E57" s="54"/>
    </row>
    <row r="58" spans="1:5" ht="40.5" customHeight="1">
      <c r="A58" s="49" t="s">
        <v>122</v>
      </c>
      <c r="B58" s="82" t="s">
        <v>85</v>
      </c>
      <c r="C58" s="65">
        <f>C59+C60</f>
        <v>9</v>
      </c>
      <c r="D58" s="65">
        <f>D59+D60+D61</f>
        <v>6.5</v>
      </c>
      <c r="E58" s="65">
        <f t="shared" ref="E58" si="8">E59+E60</f>
        <v>0</v>
      </c>
    </row>
    <row r="59" spans="1:5" ht="76.5" customHeight="1">
      <c r="A59" s="58" t="s">
        <v>163</v>
      </c>
      <c r="B59" s="58" t="s">
        <v>162</v>
      </c>
      <c r="C59" s="55">
        <v>6</v>
      </c>
      <c r="D59" s="55"/>
      <c r="E59" s="54">
        <f t="shared" ref="E59:E74" si="9">D59/C59*100</f>
        <v>0</v>
      </c>
    </row>
    <row r="60" spans="1:5" ht="117.75" customHeight="1">
      <c r="A60" s="58" t="s">
        <v>164</v>
      </c>
      <c r="B60" s="58" t="s">
        <v>165</v>
      </c>
      <c r="C60" s="55">
        <v>3</v>
      </c>
      <c r="D60" s="55"/>
      <c r="E60" s="54">
        <f t="shared" si="9"/>
        <v>0</v>
      </c>
    </row>
    <row r="61" spans="1:5" ht="117.75" customHeight="1">
      <c r="A61" s="58" t="s">
        <v>191</v>
      </c>
      <c r="B61" s="55" t="s">
        <v>192</v>
      </c>
      <c r="C61" s="55"/>
      <c r="D61" s="83">
        <v>6.5</v>
      </c>
      <c r="E61" s="54"/>
    </row>
    <row r="62" spans="1:5" ht="24.75" customHeight="1">
      <c r="A62" s="61" t="s">
        <v>123</v>
      </c>
      <c r="B62" s="49" t="s">
        <v>92</v>
      </c>
      <c r="C62" s="50">
        <f>C63</f>
        <v>20564</v>
      </c>
      <c r="D62" s="50">
        <f>D63</f>
        <v>4707</v>
      </c>
      <c r="E62" s="51">
        <f t="shared" si="9"/>
        <v>22.889515658432209</v>
      </c>
    </row>
    <row r="63" spans="1:5" ht="85.5" customHeight="1">
      <c r="A63" s="61" t="s">
        <v>124</v>
      </c>
      <c r="B63" s="49" t="s">
        <v>15</v>
      </c>
      <c r="C63" s="50">
        <f>C64+C67+C70</f>
        <v>20564</v>
      </c>
      <c r="D63" s="50">
        <f>D64+D67+D70</f>
        <v>4707</v>
      </c>
      <c r="E63" s="51">
        <f t="shared" si="9"/>
        <v>22.889515658432209</v>
      </c>
    </row>
    <row r="64" spans="1:5" ht="57.75" customHeight="1">
      <c r="A64" s="52" t="s">
        <v>153</v>
      </c>
      <c r="B64" s="52" t="s">
        <v>16</v>
      </c>
      <c r="C64" s="53">
        <f t="shared" ref="C64:D65" si="10">C65</f>
        <v>438</v>
      </c>
      <c r="D64" s="53">
        <f t="shared" si="10"/>
        <v>109</v>
      </c>
      <c r="E64" s="51">
        <f t="shared" si="9"/>
        <v>24.885844748858446</v>
      </c>
    </row>
    <row r="65" spans="1:5" ht="31.5">
      <c r="A65" s="52" t="s">
        <v>152</v>
      </c>
      <c r="B65" s="52" t="s">
        <v>17</v>
      </c>
      <c r="C65" s="53">
        <f t="shared" si="10"/>
        <v>438</v>
      </c>
      <c r="D65" s="53">
        <f t="shared" si="10"/>
        <v>109</v>
      </c>
      <c r="E65" s="51">
        <f t="shared" si="9"/>
        <v>24.885844748858446</v>
      </c>
    </row>
    <row r="66" spans="1:5" ht="47.25">
      <c r="A66" s="52" t="s">
        <v>166</v>
      </c>
      <c r="B66" s="52" t="s">
        <v>28</v>
      </c>
      <c r="C66" s="53">
        <v>438</v>
      </c>
      <c r="D66" s="53">
        <v>109</v>
      </c>
      <c r="E66" s="51">
        <f t="shared" si="9"/>
        <v>24.885844748858446</v>
      </c>
    </row>
    <row r="67" spans="1:5" ht="47.25">
      <c r="A67" s="52" t="s">
        <v>155</v>
      </c>
      <c r="B67" s="52" t="s">
        <v>18</v>
      </c>
      <c r="C67" s="53">
        <f t="shared" ref="C67:D68" si="11">C68</f>
        <v>1846</v>
      </c>
      <c r="D67" s="53">
        <f t="shared" si="11"/>
        <v>230</v>
      </c>
      <c r="E67" s="54">
        <f t="shared" si="9"/>
        <v>12.459371614301192</v>
      </c>
    </row>
    <row r="68" spans="1:5" ht="65.25" customHeight="1">
      <c r="A68" s="52" t="s">
        <v>156</v>
      </c>
      <c r="B68" s="52" t="s">
        <v>29</v>
      </c>
      <c r="C68" s="53">
        <f t="shared" si="11"/>
        <v>1846</v>
      </c>
      <c r="D68" s="53">
        <f t="shared" si="11"/>
        <v>230</v>
      </c>
      <c r="E68" s="54">
        <f t="shared" si="9"/>
        <v>12.459371614301192</v>
      </c>
    </row>
    <row r="69" spans="1:5" ht="67.5" customHeight="1">
      <c r="A69" s="52" t="s">
        <v>154</v>
      </c>
      <c r="B69" s="52" t="s">
        <v>30</v>
      </c>
      <c r="C69" s="53">
        <v>1846</v>
      </c>
      <c r="D69" s="53">
        <v>230</v>
      </c>
      <c r="E69" s="54">
        <f t="shared" si="9"/>
        <v>12.459371614301192</v>
      </c>
    </row>
    <row r="70" spans="1:5" ht="42" customHeight="1">
      <c r="A70" s="52" t="s">
        <v>157</v>
      </c>
      <c r="B70" s="52" t="s">
        <v>19</v>
      </c>
      <c r="C70" s="53">
        <f>C71+C73</f>
        <v>18280</v>
      </c>
      <c r="D70" s="53">
        <f>D71+D73</f>
        <v>4368</v>
      </c>
      <c r="E70" s="54">
        <f t="shared" si="9"/>
        <v>23.894967177242886</v>
      </c>
    </row>
    <row r="71" spans="1:5" ht="96.75" customHeight="1">
      <c r="A71" s="59" t="s">
        <v>158</v>
      </c>
      <c r="B71" s="59" t="s">
        <v>133</v>
      </c>
      <c r="C71" s="53">
        <f>C72</f>
        <v>1385</v>
      </c>
      <c r="D71" s="53">
        <f>D72</f>
        <v>94</v>
      </c>
      <c r="E71" s="51">
        <f t="shared" si="9"/>
        <v>6.7870036101083038</v>
      </c>
    </row>
    <row r="72" spans="1:5" ht="111" customHeight="1">
      <c r="A72" s="59" t="s">
        <v>159</v>
      </c>
      <c r="B72" s="59" t="s">
        <v>134</v>
      </c>
      <c r="C72" s="53">
        <v>1385</v>
      </c>
      <c r="D72" s="53">
        <v>94</v>
      </c>
      <c r="E72" s="54">
        <f t="shared" si="9"/>
        <v>6.7870036101083038</v>
      </c>
    </row>
    <row r="73" spans="1:5" ht="49.5" customHeight="1">
      <c r="A73" s="52" t="s">
        <v>160</v>
      </c>
      <c r="B73" s="52" t="s">
        <v>105</v>
      </c>
      <c r="C73" s="53">
        <v>16895</v>
      </c>
      <c r="D73" s="53">
        <v>4274</v>
      </c>
      <c r="E73" s="54">
        <f t="shared" si="9"/>
        <v>25.297425273749631</v>
      </c>
    </row>
    <row r="74" spans="1:5" ht="35.25" customHeight="1">
      <c r="A74" s="62"/>
      <c r="B74" s="49" t="s">
        <v>89</v>
      </c>
      <c r="C74" s="50">
        <f>C8+C62</f>
        <v>68452.5</v>
      </c>
      <c r="D74" s="50">
        <f>D8+D62</f>
        <v>12981.4</v>
      </c>
      <c r="E74" s="51">
        <f t="shared" si="9"/>
        <v>18.964099192870968</v>
      </c>
    </row>
  </sheetData>
  <autoFilter ref="A7:E74"/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C20" sqref="C20"/>
    </sheetView>
  </sheetViews>
  <sheetFormatPr defaultRowHeight="1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>
      <c r="A1" s="22"/>
      <c r="B1" s="22"/>
      <c r="C1" s="86" t="s">
        <v>149</v>
      </c>
      <c r="D1" s="86"/>
      <c r="E1" s="22"/>
      <c r="F1" s="22"/>
    </row>
    <row r="2" spans="1:6" ht="15.75">
      <c r="A2" s="87" t="s">
        <v>83</v>
      </c>
      <c r="B2" s="87"/>
      <c r="C2" s="87"/>
      <c r="D2" s="87"/>
      <c r="E2" s="87"/>
      <c r="F2" s="87"/>
    </row>
    <row r="3" spans="1:6" ht="15.75">
      <c r="A3" s="88" t="s">
        <v>84</v>
      </c>
      <c r="B3" s="88"/>
      <c r="C3" s="88"/>
      <c r="D3" s="88"/>
      <c r="E3" s="23"/>
      <c r="F3" s="23"/>
    </row>
    <row r="4" spans="1:6" ht="15.75">
      <c r="A4" s="88" t="s">
        <v>212</v>
      </c>
      <c r="B4" s="88"/>
      <c r="C4" s="88"/>
      <c r="D4" s="88"/>
      <c r="E4" s="23"/>
      <c r="F4" s="23"/>
    </row>
    <row r="5" spans="1:6" ht="15.75">
      <c r="A5" s="23"/>
      <c r="B5" s="23"/>
      <c r="C5" s="23"/>
      <c r="D5" s="23" t="s">
        <v>88</v>
      </c>
      <c r="E5" s="23"/>
      <c r="F5" s="23"/>
    </row>
    <row r="6" spans="1:6" ht="15.75">
      <c r="A6" s="89" t="s">
        <v>72</v>
      </c>
      <c r="B6" s="91" t="s">
        <v>73</v>
      </c>
      <c r="C6" s="24" t="s">
        <v>74</v>
      </c>
      <c r="D6" s="24" t="s">
        <v>75</v>
      </c>
      <c r="E6" s="23"/>
      <c r="F6" s="23"/>
    </row>
    <row r="7" spans="1:6" ht="15.75">
      <c r="A7" s="90"/>
      <c r="B7" s="91"/>
      <c r="C7" s="25"/>
      <c r="D7" s="26"/>
      <c r="E7" s="23"/>
      <c r="F7" s="23"/>
    </row>
    <row r="8" spans="1:6" ht="52.5" customHeight="1">
      <c r="A8" s="37" t="s">
        <v>76</v>
      </c>
      <c r="B8" s="37" t="s">
        <v>77</v>
      </c>
      <c r="C8" s="31">
        <f>-(C9+C10)</f>
        <v>-8206.6000000000058</v>
      </c>
      <c r="D8" s="31">
        <f>-(D9+D10)</f>
        <v>-2109.1000000000004</v>
      </c>
      <c r="E8" s="23"/>
      <c r="F8" s="23"/>
    </row>
    <row r="9" spans="1:6" ht="50.25" customHeight="1">
      <c r="A9" s="27" t="s">
        <v>78</v>
      </c>
      <c r="B9" s="27" t="s">
        <v>79</v>
      </c>
      <c r="C9" s="32">
        <f>-'Приложение 1'!C74</f>
        <v>-68452.5</v>
      </c>
      <c r="D9" s="32">
        <f>-'Приложение 1'!D74</f>
        <v>-12981.4</v>
      </c>
      <c r="E9" s="23"/>
      <c r="F9" s="23"/>
    </row>
    <row r="10" spans="1:6" ht="51.75" customHeight="1">
      <c r="A10" s="27" t="s">
        <v>80</v>
      </c>
      <c r="B10" s="27" t="s">
        <v>81</v>
      </c>
      <c r="C10" s="32">
        <f>'Приложение 2'!D37</f>
        <v>76659.100000000006</v>
      </c>
      <c r="D10" s="32">
        <f>'Приложение 2'!E37</f>
        <v>15090.5</v>
      </c>
      <c r="E10" s="23"/>
      <c r="F10" s="23"/>
    </row>
    <row r="11" spans="1:6" ht="52.5" customHeight="1">
      <c r="A11" s="28"/>
      <c r="B11" s="29" t="s">
        <v>82</v>
      </c>
      <c r="C11" s="31">
        <f>-C8</f>
        <v>8206.6000000000058</v>
      </c>
      <c r="D11" s="31">
        <f>-D8</f>
        <v>2109.1000000000004</v>
      </c>
      <c r="E11" s="23"/>
      <c r="F11" s="23"/>
    </row>
    <row r="12" spans="1:6" ht="15.75">
      <c r="A12" s="20"/>
      <c r="B12" s="20"/>
      <c r="C12" s="20"/>
      <c r="D12" s="20"/>
      <c r="E12" s="20"/>
      <c r="F12" s="20"/>
    </row>
    <row r="13" spans="1:6" ht="15.7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25" workbookViewId="0">
      <selection activeCell="D22" sqref="D22"/>
    </sheetView>
  </sheetViews>
  <sheetFormatPr defaultRowHeight="15"/>
  <cols>
    <col min="1" max="1" width="76" customWidth="1"/>
    <col min="2" max="2" width="7.28515625" customWidth="1"/>
    <col min="3" max="3" width="5.85546875" customWidth="1"/>
    <col min="4" max="4" width="11.7109375" customWidth="1"/>
    <col min="5" max="5" width="9.140625" customWidth="1"/>
    <col min="6" max="6" width="7.28515625" customWidth="1"/>
  </cols>
  <sheetData>
    <row r="1" spans="1:6">
      <c r="E1" s="38" t="s">
        <v>31</v>
      </c>
    </row>
    <row r="2" spans="1:6" ht="14.25" customHeight="1">
      <c r="A2" s="92" t="s">
        <v>71</v>
      </c>
      <c r="B2" s="92"/>
      <c r="C2" s="92"/>
      <c r="D2" s="92"/>
      <c r="E2" s="92"/>
      <c r="F2" s="92"/>
    </row>
    <row r="3" spans="1:6" ht="19.5" customHeight="1">
      <c r="A3" s="92" t="s">
        <v>214</v>
      </c>
      <c r="B3" s="92"/>
      <c r="C3" s="92"/>
      <c r="D3" s="92"/>
      <c r="E3" s="92"/>
    </row>
    <row r="4" spans="1:6" ht="15.75">
      <c r="A4" s="6"/>
      <c r="B4" s="6"/>
      <c r="C4" s="6"/>
      <c r="D4" s="3"/>
      <c r="E4" s="4" t="s">
        <v>0</v>
      </c>
    </row>
    <row r="5" spans="1:6" ht="70.5" customHeight="1">
      <c r="A5" s="7" t="s">
        <v>32</v>
      </c>
      <c r="B5" s="8" t="s">
        <v>33</v>
      </c>
      <c r="C5" s="8" t="s">
        <v>34</v>
      </c>
      <c r="D5" s="7" t="s">
        <v>147</v>
      </c>
      <c r="E5" s="7" t="s">
        <v>178</v>
      </c>
      <c r="F5" s="7" t="s">
        <v>151</v>
      </c>
    </row>
    <row r="6" spans="1:6" ht="15.75">
      <c r="A6" s="17">
        <v>1</v>
      </c>
      <c r="B6" s="18" t="s">
        <v>35</v>
      </c>
      <c r="C6" s="17">
        <v>3</v>
      </c>
      <c r="D6" s="17">
        <v>5</v>
      </c>
      <c r="E6" s="17">
        <v>7</v>
      </c>
      <c r="F6" s="18" t="s">
        <v>161</v>
      </c>
    </row>
    <row r="7" spans="1:6" ht="33" customHeight="1">
      <c r="A7" s="10" t="s">
        <v>36</v>
      </c>
      <c r="B7" s="11" t="s">
        <v>37</v>
      </c>
      <c r="C7" s="11"/>
      <c r="D7" s="12">
        <f>D8+D9+D10+D11+D12+D13</f>
        <v>30363</v>
      </c>
      <c r="E7" s="12">
        <f t="shared" ref="E7" si="0">E9+E13+E10+E8+E12</f>
        <v>4717.8999999999996</v>
      </c>
      <c r="F7" s="34">
        <f t="shared" ref="F7:F33" si="1">E7/D7*100</f>
        <v>15.538319665382208</v>
      </c>
    </row>
    <row r="8" spans="1:6" ht="36" customHeight="1">
      <c r="A8" s="45" t="s">
        <v>135</v>
      </c>
      <c r="B8" s="9" t="s">
        <v>37</v>
      </c>
      <c r="C8" s="9" t="s">
        <v>38</v>
      </c>
      <c r="D8" s="14">
        <v>2768</v>
      </c>
      <c r="E8" s="46">
        <v>699.8</v>
      </c>
      <c r="F8" s="33">
        <f t="shared" si="1"/>
        <v>25.281791907514449</v>
      </c>
    </row>
    <row r="9" spans="1:6" ht="47.25" customHeight="1">
      <c r="A9" s="13" t="s">
        <v>40</v>
      </c>
      <c r="B9" s="9" t="s">
        <v>37</v>
      </c>
      <c r="C9" s="9" t="s">
        <v>41</v>
      </c>
      <c r="D9" s="14">
        <v>20898.2</v>
      </c>
      <c r="E9" s="46">
        <v>3393.5</v>
      </c>
      <c r="F9" s="33">
        <f t="shared" si="1"/>
        <v>16.238240614024175</v>
      </c>
    </row>
    <row r="10" spans="1:6" ht="36.75" customHeight="1">
      <c r="A10" s="21" t="s">
        <v>86</v>
      </c>
      <c r="B10" s="9" t="s">
        <v>37</v>
      </c>
      <c r="C10" s="9" t="s">
        <v>87</v>
      </c>
      <c r="D10" s="14">
        <v>21</v>
      </c>
      <c r="E10" s="46"/>
      <c r="F10" s="33">
        <f t="shared" si="1"/>
        <v>0</v>
      </c>
    </row>
    <row r="11" spans="1:6" ht="36.75" customHeight="1">
      <c r="A11" s="84" t="s">
        <v>209</v>
      </c>
      <c r="B11" s="9" t="s">
        <v>37</v>
      </c>
      <c r="C11" s="9" t="s">
        <v>42</v>
      </c>
      <c r="D11" s="14">
        <v>1472</v>
      </c>
      <c r="E11" s="46"/>
      <c r="F11" s="33"/>
    </row>
    <row r="12" spans="1:6" ht="22.5" customHeight="1">
      <c r="A12" s="21" t="s">
        <v>148</v>
      </c>
      <c r="B12" s="9" t="s">
        <v>37</v>
      </c>
      <c r="C12" s="9" t="s">
        <v>43</v>
      </c>
      <c r="D12" s="14">
        <v>101</v>
      </c>
      <c r="E12" s="46"/>
      <c r="F12" s="33">
        <v>0</v>
      </c>
    </row>
    <row r="13" spans="1:6" ht="21.75" customHeight="1">
      <c r="A13" s="13" t="s">
        <v>44</v>
      </c>
      <c r="B13" s="9" t="s">
        <v>37</v>
      </c>
      <c r="C13" s="9" t="s">
        <v>45</v>
      </c>
      <c r="D13" s="14">
        <v>5102.8</v>
      </c>
      <c r="E13" s="46">
        <v>624.6</v>
      </c>
      <c r="F13" s="33">
        <f t="shared" si="1"/>
        <v>12.240338637610723</v>
      </c>
    </row>
    <row r="14" spans="1:6" ht="20.25" customHeight="1">
      <c r="A14" s="15" t="s">
        <v>69</v>
      </c>
      <c r="B14" s="11" t="s">
        <v>38</v>
      </c>
      <c r="C14" s="11"/>
      <c r="D14" s="12">
        <f t="shared" ref="D14:E14" si="2">D15</f>
        <v>2672.1</v>
      </c>
      <c r="E14" s="12">
        <f t="shared" si="2"/>
        <v>419.6</v>
      </c>
      <c r="F14" s="34">
        <f t="shared" si="1"/>
        <v>15.703005127053629</v>
      </c>
    </row>
    <row r="15" spans="1:6" ht="15.75">
      <c r="A15" s="5" t="s">
        <v>68</v>
      </c>
      <c r="B15" s="9" t="s">
        <v>38</v>
      </c>
      <c r="C15" s="9" t="s">
        <v>39</v>
      </c>
      <c r="D15" s="14">
        <v>2672.1</v>
      </c>
      <c r="E15" s="14">
        <v>419.6</v>
      </c>
      <c r="F15" s="34">
        <f t="shared" si="1"/>
        <v>15.703005127053629</v>
      </c>
    </row>
    <row r="16" spans="1:6" ht="39" customHeight="1">
      <c r="A16" s="10" t="s">
        <v>46</v>
      </c>
      <c r="B16" s="11" t="s">
        <v>39</v>
      </c>
      <c r="C16" s="11"/>
      <c r="D16" s="36">
        <f t="shared" ref="D16:E16" si="3">D18+D17</f>
        <v>3579</v>
      </c>
      <c r="E16" s="36">
        <f t="shared" si="3"/>
        <v>591</v>
      </c>
      <c r="F16" s="34">
        <f t="shared" si="1"/>
        <v>16.512992455993295</v>
      </c>
    </row>
    <row r="17" spans="1:6" s="44" customFormat="1" ht="41.25" customHeight="1">
      <c r="A17" s="21" t="s">
        <v>169</v>
      </c>
      <c r="B17" s="8" t="s">
        <v>39</v>
      </c>
      <c r="C17" s="8" t="s">
        <v>52</v>
      </c>
      <c r="D17" s="43">
        <v>3038</v>
      </c>
      <c r="E17" s="43">
        <v>50</v>
      </c>
      <c r="F17" s="42">
        <f t="shared" si="1"/>
        <v>1.6458196181698488</v>
      </c>
    </row>
    <row r="18" spans="1:6" ht="37.5" customHeight="1">
      <c r="A18" s="13" t="s">
        <v>48</v>
      </c>
      <c r="B18" s="9" t="s">
        <v>39</v>
      </c>
      <c r="C18" s="9" t="s">
        <v>49</v>
      </c>
      <c r="D18" s="14">
        <v>541</v>
      </c>
      <c r="E18" s="14">
        <v>541</v>
      </c>
      <c r="F18" s="33">
        <f t="shared" si="1"/>
        <v>100</v>
      </c>
    </row>
    <row r="19" spans="1:6" ht="15.75">
      <c r="A19" s="10" t="s">
        <v>50</v>
      </c>
      <c r="B19" s="11" t="s">
        <v>41</v>
      </c>
      <c r="C19" s="11"/>
      <c r="D19" s="12">
        <f>D21+D22+D20</f>
        <v>10476</v>
      </c>
      <c r="E19" s="12">
        <f>E21+E22+E20</f>
        <v>3700.7</v>
      </c>
      <c r="F19" s="34">
        <f t="shared" si="1"/>
        <v>35.325505918289423</v>
      </c>
    </row>
    <row r="20" spans="1:6" ht="15.75">
      <c r="A20" s="13" t="s">
        <v>146</v>
      </c>
      <c r="B20" s="9" t="s">
        <v>41</v>
      </c>
      <c r="C20" s="9" t="s">
        <v>37</v>
      </c>
      <c r="D20" s="14">
        <v>1779</v>
      </c>
      <c r="E20" s="14">
        <v>72</v>
      </c>
      <c r="F20" s="33">
        <f t="shared" si="1"/>
        <v>4.0472175379426645</v>
      </c>
    </row>
    <row r="21" spans="1:6" ht="15.75">
      <c r="A21" s="7" t="s">
        <v>70</v>
      </c>
      <c r="B21" s="9" t="s">
        <v>41</v>
      </c>
      <c r="C21" s="9" t="s">
        <v>47</v>
      </c>
      <c r="D21" s="14">
        <v>8697</v>
      </c>
      <c r="E21" s="14">
        <v>3628.7</v>
      </c>
      <c r="F21" s="33">
        <f t="shared" si="1"/>
        <v>41.723582844659077</v>
      </c>
    </row>
    <row r="22" spans="1:6" ht="15.75">
      <c r="A22" s="13" t="s">
        <v>53</v>
      </c>
      <c r="B22" s="9" t="s">
        <v>41</v>
      </c>
      <c r="C22" s="9" t="s">
        <v>54</v>
      </c>
      <c r="D22" s="14"/>
      <c r="E22" s="14"/>
      <c r="F22" s="33" t="e">
        <f t="shared" si="1"/>
        <v>#DIV/0!</v>
      </c>
    </row>
    <row r="23" spans="1:6" ht="18.75" customHeight="1">
      <c r="A23" s="10" t="s">
        <v>55</v>
      </c>
      <c r="B23" s="11" t="s">
        <v>56</v>
      </c>
      <c r="C23" s="11"/>
      <c r="D23" s="36">
        <f>D24+D26+D25</f>
        <v>23753</v>
      </c>
      <c r="E23" s="36">
        <f>E24+E26+E25</f>
        <v>4342.3</v>
      </c>
      <c r="F23" s="34">
        <f t="shared" si="1"/>
        <v>18.281059234622994</v>
      </c>
    </row>
    <row r="24" spans="1:6" ht="15.75">
      <c r="A24" s="7" t="s">
        <v>57</v>
      </c>
      <c r="B24" s="9" t="s">
        <v>56</v>
      </c>
      <c r="C24" s="9" t="s">
        <v>37</v>
      </c>
      <c r="D24" s="14">
        <v>551</v>
      </c>
      <c r="E24" s="14">
        <v>90</v>
      </c>
      <c r="F24" s="33">
        <f t="shared" si="1"/>
        <v>16.333938294010888</v>
      </c>
    </row>
    <row r="25" spans="1:6" ht="15.75">
      <c r="A25" s="7" t="s">
        <v>176</v>
      </c>
      <c r="B25" s="9" t="s">
        <v>56</v>
      </c>
      <c r="C25" s="9" t="s">
        <v>38</v>
      </c>
      <c r="D25" s="14">
        <v>550</v>
      </c>
      <c r="E25" s="14"/>
      <c r="F25" s="33"/>
    </row>
    <row r="26" spans="1:6" ht="15.75">
      <c r="A26" s="13" t="s">
        <v>58</v>
      </c>
      <c r="B26" s="9" t="s">
        <v>56</v>
      </c>
      <c r="C26" s="9" t="s">
        <v>39</v>
      </c>
      <c r="D26" s="14">
        <v>22652</v>
      </c>
      <c r="E26" s="14">
        <v>4252.3</v>
      </c>
      <c r="F26" s="33">
        <f t="shared" si="1"/>
        <v>18.772293837188769</v>
      </c>
    </row>
    <row r="27" spans="1:6" ht="15.75">
      <c r="A27" s="10" t="s">
        <v>59</v>
      </c>
      <c r="B27" s="11" t="s">
        <v>42</v>
      </c>
      <c r="C27" s="11"/>
      <c r="D27" s="36">
        <f>D29+D28</f>
        <v>180</v>
      </c>
      <c r="E27" s="36">
        <f>E29+E28</f>
        <v>165</v>
      </c>
      <c r="F27" s="34">
        <f t="shared" si="1"/>
        <v>91.666666666666657</v>
      </c>
    </row>
    <row r="28" spans="1:6" ht="31.5">
      <c r="A28" s="68" t="s">
        <v>193</v>
      </c>
      <c r="B28" s="9" t="s">
        <v>42</v>
      </c>
      <c r="C28" s="9" t="s">
        <v>56</v>
      </c>
      <c r="D28" s="69">
        <v>15</v>
      </c>
      <c r="E28" s="14"/>
      <c r="F28" s="33">
        <f t="shared" si="1"/>
        <v>0</v>
      </c>
    </row>
    <row r="29" spans="1:6" ht="24" customHeight="1">
      <c r="A29" s="7" t="s">
        <v>60</v>
      </c>
      <c r="B29" s="9" t="s">
        <v>42</v>
      </c>
      <c r="C29" s="9" t="s">
        <v>42</v>
      </c>
      <c r="D29" s="14">
        <v>165</v>
      </c>
      <c r="E29" s="14">
        <v>165</v>
      </c>
      <c r="F29" s="33">
        <f t="shared" si="1"/>
        <v>100</v>
      </c>
    </row>
    <row r="30" spans="1:6" ht="21.75" customHeight="1">
      <c r="A30" s="10" t="s">
        <v>61</v>
      </c>
      <c r="B30" s="11" t="s">
        <v>51</v>
      </c>
      <c r="C30" s="11"/>
      <c r="D30" s="12">
        <f t="shared" ref="D30:E30" si="4">D31</f>
        <v>2362</v>
      </c>
      <c r="E30" s="12">
        <f t="shared" si="4"/>
        <v>350</v>
      </c>
      <c r="F30" s="34">
        <f t="shared" si="1"/>
        <v>14.817950889077053</v>
      </c>
    </row>
    <row r="31" spans="1:6" ht="15.75">
      <c r="A31" s="7" t="s">
        <v>62</v>
      </c>
      <c r="B31" s="9" t="s">
        <v>51</v>
      </c>
      <c r="C31" s="9" t="s">
        <v>37</v>
      </c>
      <c r="D31" s="14">
        <v>2362</v>
      </c>
      <c r="E31" s="14">
        <v>350</v>
      </c>
      <c r="F31" s="33">
        <f t="shared" si="1"/>
        <v>14.817950889077053</v>
      </c>
    </row>
    <row r="32" spans="1:6" ht="22.5" customHeight="1">
      <c r="A32" s="10" t="s">
        <v>63</v>
      </c>
      <c r="B32" s="11" t="s">
        <v>52</v>
      </c>
      <c r="C32" s="11"/>
      <c r="D32" s="36">
        <f t="shared" ref="D32:E32" si="5">D33+D34</f>
        <v>245</v>
      </c>
      <c r="E32" s="36">
        <f t="shared" si="5"/>
        <v>54</v>
      </c>
      <c r="F32" s="33">
        <f t="shared" si="1"/>
        <v>22.040816326530614</v>
      </c>
    </row>
    <row r="33" spans="1:6" ht="15.75">
      <c r="A33" s="13" t="s">
        <v>64</v>
      </c>
      <c r="B33" s="9" t="s">
        <v>52</v>
      </c>
      <c r="C33" s="9" t="s">
        <v>37</v>
      </c>
      <c r="D33" s="14">
        <v>245</v>
      </c>
      <c r="E33" s="14">
        <v>54</v>
      </c>
      <c r="F33" s="33">
        <f t="shared" si="1"/>
        <v>22.040816326530614</v>
      </c>
    </row>
    <row r="34" spans="1:6" ht="19.5" customHeight="1">
      <c r="A34" s="21" t="s">
        <v>150</v>
      </c>
      <c r="B34" s="9" t="s">
        <v>52</v>
      </c>
      <c r="C34" s="9" t="s">
        <v>39</v>
      </c>
      <c r="D34" s="14"/>
      <c r="E34" s="14"/>
      <c r="F34" s="33"/>
    </row>
    <row r="35" spans="1:6" ht="15.75">
      <c r="A35" s="16" t="s">
        <v>65</v>
      </c>
      <c r="B35" s="11" t="s">
        <v>43</v>
      </c>
      <c r="C35" s="11"/>
      <c r="D35" s="12">
        <f t="shared" ref="D35:E35" si="6">D36</f>
        <v>3029</v>
      </c>
      <c r="E35" s="12">
        <f t="shared" si="6"/>
        <v>750</v>
      </c>
      <c r="F35" s="34">
        <f>E35/D35*100</f>
        <v>24.760647078243643</v>
      </c>
    </row>
    <row r="36" spans="1:6" ht="15.75">
      <c r="A36" s="7" t="s">
        <v>66</v>
      </c>
      <c r="B36" s="9" t="s">
        <v>43</v>
      </c>
      <c r="C36" s="9" t="s">
        <v>38</v>
      </c>
      <c r="D36" s="14">
        <v>3029</v>
      </c>
      <c r="E36" s="14">
        <v>750</v>
      </c>
      <c r="F36" s="33">
        <f>E36/D36*100</f>
        <v>24.760647078243643</v>
      </c>
    </row>
    <row r="37" spans="1:6" ht="15.75">
      <c r="A37" s="16" t="s">
        <v>67</v>
      </c>
      <c r="B37" s="11"/>
      <c r="C37" s="11"/>
      <c r="D37" s="36">
        <f>D7+D14+D16+D19+D23+D27+D30+D32+D35</f>
        <v>76659.100000000006</v>
      </c>
      <c r="E37" s="36">
        <f>E7+E14+E16+E19+E23+E27+E30+E32+E35</f>
        <v>15090.5</v>
      </c>
      <c r="F37" s="34">
        <f>E37/D37*100</f>
        <v>19.685203713583903</v>
      </c>
    </row>
    <row r="40" spans="1:6">
      <c r="D40" s="19"/>
      <c r="E40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2024-04-02T05:33:59Z</cp:lastPrinted>
  <dcterms:created xsi:type="dcterms:W3CDTF">2013-03-26T03:35:17Z</dcterms:created>
  <dcterms:modified xsi:type="dcterms:W3CDTF">2025-04-07T05:54:08Z</dcterms:modified>
</cp:coreProperties>
</file>